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6" windowHeight="6300" activeTab="0"/>
  </bookViews>
  <sheets>
    <sheet name="Лист3" sheetId="1" r:id="rId1"/>
  </sheets>
  <definedNames>
    <definedName name="_xlnm.Print_Titles" localSheetId="0">'Лист3'!$8:$9</definedName>
    <definedName name="_xlnm.Print_Area" localSheetId="0">'Лист3'!$A$1:$M$82</definedName>
  </definedNames>
  <calcPr fullCalcOnLoad="1"/>
</workbook>
</file>

<file path=xl/sharedStrings.xml><?xml version="1.0" encoding="utf-8"?>
<sst xmlns="http://schemas.openxmlformats.org/spreadsheetml/2006/main" count="102" uniqueCount="61">
  <si>
    <t>Единица</t>
  </si>
  <si>
    <t>измерения</t>
  </si>
  <si>
    <t>всего</t>
  </si>
  <si>
    <t xml:space="preserve">               (с  учетом итогов за 9 месяцев 2001 года)</t>
  </si>
  <si>
    <t xml:space="preserve">  Показатели</t>
  </si>
  <si>
    <t>отчет</t>
  </si>
  <si>
    <t>I кв.</t>
  </si>
  <si>
    <t>II кв.</t>
  </si>
  <si>
    <t>III кв.</t>
  </si>
  <si>
    <t>IV кв.</t>
  </si>
  <si>
    <t>РАЗДЕЛ II</t>
  </si>
  <si>
    <t>форма  № 1-кв</t>
  </si>
  <si>
    <t>Макроэкономические показатели</t>
  </si>
  <si>
    <t>тыс. человек</t>
  </si>
  <si>
    <t xml:space="preserve">          в ценах соответствующих лет </t>
  </si>
  <si>
    <t>млн. рублей</t>
  </si>
  <si>
    <t>в % к соотв.периоду пред. года</t>
  </si>
  <si>
    <t xml:space="preserve">          в сопоставимых ценах</t>
  </si>
  <si>
    <t>млн. долл. США</t>
  </si>
  <si>
    <t>в % к со-отв.периоду пред. года</t>
  </si>
  <si>
    <t>Амортизация</t>
  </si>
  <si>
    <t>рублей</t>
  </si>
  <si>
    <t xml:space="preserve">           в ценах соответствующих лет </t>
  </si>
  <si>
    <t xml:space="preserve">           в сопоставимых ценах</t>
  </si>
  <si>
    <t>Х</t>
  </si>
  <si>
    <t>_____________________________________</t>
  </si>
  <si>
    <t>(Министерство, ведомство, отраслевой концерн, корпорация, другое  объединение)</t>
  </si>
  <si>
    <t xml:space="preserve">          индекс  производства </t>
  </si>
  <si>
    <r>
      <t>1</t>
    </r>
    <r>
      <rPr>
        <sz val="12"/>
        <rFont val="Times New Roman Cyr"/>
        <family val="1"/>
      </rPr>
      <t xml:space="preserve">   Представляется Росстатом</t>
    </r>
  </si>
  <si>
    <r>
      <t>Среднегодовая</t>
    </r>
    <r>
      <rPr>
        <sz val="12"/>
        <rFont val="Times New Roman Cyr"/>
        <family val="1"/>
      </rPr>
      <t xml:space="preserve"> численность постоянного населения (в целом по Российской Федерации)</t>
    </r>
    <r>
      <rPr>
        <vertAlign val="superscript"/>
        <sz val="12"/>
        <rFont val="Times New Roman Cyr"/>
        <family val="1"/>
      </rPr>
      <t>1</t>
    </r>
  </si>
  <si>
    <r>
      <t xml:space="preserve">Продукция </t>
    </r>
    <r>
      <rPr>
        <sz val="12"/>
        <rFont val="Times New Roman Cyr"/>
        <family val="1"/>
      </rPr>
      <t xml:space="preserve">сельского хозяйства </t>
    </r>
  </si>
  <si>
    <r>
      <t>Иностранные</t>
    </r>
    <r>
      <rPr>
        <sz val="12"/>
        <rFont val="Times New Roman Cyr"/>
        <family val="1"/>
      </rPr>
      <t xml:space="preserve"> инвестиции  (по организациям с основным видом деятельности)</t>
    </r>
  </si>
  <si>
    <r>
      <t>Оборот</t>
    </r>
    <r>
      <rPr>
        <sz val="12"/>
        <rFont val="Times New Roman Cyr"/>
        <family val="1"/>
      </rPr>
      <t xml:space="preserve"> розничной торговли </t>
    </r>
  </si>
  <si>
    <r>
      <t>Объем</t>
    </r>
    <r>
      <rPr>
        <sz val="12"/>
        <rFont val="Times New Roman Cyr"/>
        <family val="1"/>
      </rPr>
      <t xml:space="preserve"> платных услуг населению </t>
    </r>
  </si>
  <si>
    <r>
      <t xml:space="preserve">Прибыль </t>
    </r>
    <r>
      <rPr>
        <sz val="12"/>
        <rFont val="Times New Roman Cyr"/>
        <family val="1"/>
      </rPr>
      <t xml:space="preserve">(убыток) </t>
    </r>
  </si>
  <si>
    <r>
      <t>Фонд</t>
    </r>
    <r>
      <rPr>
        <sz val="12"/>
        <rFont val="Times New Roman Cyr"/>
        <family val="1"/>
      </rPr>
      <t xml:space="preserve"> заработной платы</t>
    </r>
  </si>
  <si>
    <r>
      <t>Среднемесячная</t>
    </r>
    <r>
      <rPr>
        <sz val="12"/>
        <rFont val="Times New Roman Cyr"/>
        <family val="1"/>
      </rPr>
      <t xml:space="preserve"> заработная плата</t>
    </r>
  </si>
  <si>
    <r>
      <t xml:space="preserve">Инвестиции </t>
    </r>
    <r>
      <rPr>
        <sz val="12"/>
        <rFont val="Times New Roman Cyr"/>
        <family val="1"/>
      </rPr>
      <t>в основной капитал за счет всех источников финансирования по полному кругу организаций</t>
    </r>
  </si>
  <si>
    <t>Экспорт, всего</t>
  </si>
  <si>
    <t xml:space="preserve">     дальнее зарубежье</t>
  </si>
  <si>
    <t xml:space="preserve">       в страны СНГ</t>
  </si>
  <si>
    <t>Импорт, всего</t>
  </si>
  <si>
    <t xml:space="preserve">       из  стран СНГ</t>
  </si>
  <si>
    <r>
      <t xml:space="preserve">   </t>
    </r>
    <r>
      <rPr>
        <sz val="12"/>
        <rFont val="Times New Roman Cyr"/>
        <family val="0"/>
      </rPr>
      <t xml:space="preserve"> из него налогооблагаемый импорт</t>
    </r>
  </si>
  <si>
    <t xml:space="preserve">Импорт , всего (по кругу товаров, учитываемых ФТС России) </t>
  </si>
  <si>
    <r>
      <t>Прожиточный</t>
    </r>
    <r>
      <rPr>
        <sz val="12"/>
        <rFont val="Times New Roman Cyr"/>
        <family val="1"/>
      </rPr>
      <t xml:space="preserve"> минимум (в среднем на душу населения в месяц) – всего</t>
    </r>
    <r>
      <rPr>
        <sz val="12"/>
        <rFont val="Times New Roman Cyr"/>
        <family val="1"/>
      </rPr>
      <t xml:space="preserve"> </t>
    </r>
  </si>
  <si>
    <t>Прогноз социально-экономического развития Российской Федерации на 2015 год</t>
  </si>
  <si>
    <t>2013 год</t>
  </si>
  <si>
    <t>2014 год-оценка</t>
  </si>
  <si>
    <t xml:space="preserve">2015 год - прогноз </t>
  </si>
  <si>
    <r>
      <t xml:space="preserve"> </t>
    </r>
    <r>
      <rPr>
        <b/>
        <sz val="12"/>
        <rFont val="Times New Roman Cyr"/>
        <family val="1"/>
      </rPr>
      <t>Объем</t>
    </r>
    <r>
      <rPr>
        <sz val="12"/>
        <rFont val="Times New Roman Cyr"/>
        <family val="1"/>
      </rPr>
      <t xml:space="preserve"> отгруженных товаров собственного производства, выполненных  работ и услуг собственными силами по добыче полезных ископаемых, обрабатывающим производствам, производству и распределению электроэнергии, газа и воды (по чистым видам экономической деятельности) по полному кругу организаций производителей </t>
    </r>
  </si>
  <si>
    <t>Федеральная служба по надзору в сфере связи, информационных технологий и массовых коммуникаций (Глава 096)</t>
  </si>
  <si>
    <t>Заместитель руководителя Роскомнадзора</t>
  </si>
  <si>
    <t>(подпись)</t>
  </si>
  <si>
    <t>(расшифровка подписи)</t>
  </si>
  <si>
    <t>Начальник Финансового управления - главный</t>
  </si>
  <si>
    <t>Л.Н. Никитина</t>
  </si>
  <si>
    <t>987-67-72</t>
  </si>
  <si>
    <t>бухгалтер</t>
  </si>
  <si>
    <t>(телефон)</t>
  </si>
  <si>
    <t>О.А. Иванов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</si>
</sst>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sz val="12"/>
      <color indexed="8"/>
      <name val="Times New Roman Cyr"/>
      <family val="1"/>
    </font>
    <font>
      <vertAlign val="superscript"/>
      <sz val="12"/>
      <name val="Times New Roman Cyr"/>
      <family val="1"/>
    </font>
    <font>
      <sz val="12"/>
      <color indexed="1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name val="Times New Roman Cyr"/>
      <family val="1"/>
    </font>
    <font>
      <i/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u val="single"/>
      <sz val="12"/>
      <color indexed="8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justify" wrapText="1" indent="1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left" inden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8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17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509"/>
  <sheetViews>
    <sheetView tabSelected="1" zoomScale="75" zoomScaleNormal="75" workbookViewId="0" topLeftCell="A1">
      <selection activeCell="A3" sqref="A3:M3"/>
    </sheetView>
  </sheetViews>
  <sheetFormatPr defaultColWidth="9.125" defaultRowHeight="12.75"/>
  <cols>
    <col min="1" max="1" width="48.125" style="1" customWidth="1"/>
    <col min="2" max="2" width="15.50390625" style="1" customWidth="1"/>
    <col min="3" max="3" width="13.125" style="1" customWidth="1"/>
    <col min="4" max="4" width="10.375" style="1" customWidth="1"/>
    <col min="5" max="5" width="10.00390625" style="1" customWidth="1"/>
    <col min="6" max="6" width="9.875" style="1" customWidth="1"/>
    <col min="7" max="7" width="9.625" style="1" customWidth="1"/>
    <col min="8" max="8" width="10.00390625" style="1" customWidth="1"/>
    <col min="9" max="9" width="9.375" style="1" customWidth="1"/>
    <col min="10" max="10" width="9.875" style="1" customWidth="1"/>
    <col min="11" max="11" width="10.625" style="1" customWidth="1"/>
    <col min="12" max="12" width="10.00390625" style="1" customWidth="1"/>
    <col min="13" max="13" width="8.50390625" style="1" customWidth="1"/>
    <col min="14" max="16384" width="9.1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M1" s="3" t="s">
        <v>10</v>
      </c>
    </row>
    <row r="2" spans="2:13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11</v>
      </c>
    </row>
    <row r="3" spans="1:13" s="38" customFormat="1" ht="15" customHeight="1">
      <c r="A3" s="91" t="s">
        <v>46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2:13" ht="15" hidden="1">
      <c r="B4" s="6" t="s">
        <v>3</v>
      </c>
      <c r="C4" s="6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93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15">
      <c r="A6" s="94" t="s">
        <v>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2:13" ht="11.25" customHeight="1" thickBot="1">
      <c r="B7" s="6"/>
      <c r="C7" s="6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7" t="s">
        <v>4</v>
      </c>
      <c r="B8" s="7" t="s">
        <v>0</v>
      </c>
      <c r="C8" s="8" t="s">
        <v>47</v>
      </c>
      <c r="D8" s="95" t="s">
        <v>48</v>
      </c>
      <c r="E8" s="96"/>
      <c r="F8" s="96"/>
      <c r="G8" s="96"/>
      <c r="H8" s="97"/>
      <c r="I8" s="95" t="s">
        <v>49</v>
      </c>
      <c r="J8" s="98"/>
      <c r="K8" s="98"/>
      <c r="L8" s="98"/>
      <c r="M8" s="99"/>
    </row>
    <row r="9" spans="1:13" ht="15.75" thickBot="1">
      <c r="A9" s="9"/>
      <c r="B9" s="10" t="s">
        <v>1</v>
      </c>
      <c r="C9" s="10" t="s">
        <v>5</v>
      </c>
      <c r="D9" s="11" t="s">
        <v>6</v>
      </c>
      <c r="E9" s="12" t="s">
        <v>7</v>
      </c>
      <c r="F9" s="11" t="s">
        <v>8</v>
      </c>
      <c r="G9" s="12" t="s">
        <v>9</v>
      </c>
      <c r="H9" s="13" t="s">
        <v>2</v>
      </c>
      <c r="I9" s="11" t="s">
        <v>6</v>
      </c>
      <c r="J9" s="12" t="s">
        <v>7</v>
      </c>
      <c r="K9" s="11" t="s">
        <v>8</v>
      </c>
      <c r="L9" s="12" t="s">
        <v>9</v>
      </c>
      <c r="M9" s="11" t="s">
        <v>2</v>
      </c>
    </row>
    <row r="10" spans="1:13" ht="6" customHeight="1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" t="s">
        <v>12</v>
      </c>
      <c r="B11" s="17"/>
      <c r="C11" s="17"/>
      <c r="D11" s="18"/>
      <c r="E11" s="18"/>
      <c r="F11" s="18"/>
      <c r="G11" s="18"/>
      <c r="H11" s="16"/>
      <c r="I11" s="18"/>
      <c r="J11" s="18"/>
      <c r="K11" s="18"/>
      <c r="L11" s="18"/>
      <c r="M11" s="16"/>
    </row>
    <row r="12" spans="2:13" ht="4.5" customHeight="1">
      <c r="B12" s="17"/>
      <c r="C12" s="17"/>
      <c r="D12" s="19"/>
      <c r="E12" s="18"/>
      <c r="F12" s="19"/>
      <c r="G12" s="18"/>
      <c r="H12" s="20"/>
      <c r="I12" s="20"/>
      <c r="J12" s="19"/>
      <c r="K12" s="19"/>
      <c r="L12" s="19"/>
      <c r="M12" s="20"/>
    </row>
    <row r="13" spans="1:13" ht="36" customHeight="1">
      <c r="A13" s="39" t="s">
        <v>29</v>
      </c>
      <c r="B13" s="21" t="s">
        <v>13</v>
      </c>
      <c r="C13" s="17"/>
      <c r="D13" s="21" t="s">
        <v>24</v>
      </c>
      <c r="E13" s="21" t="s">
        <v>24</v>
      </c>
      <c r="F13" s="21" t="s">
        <v>24</v>
      </c>
      <c r="G13" s="21" t="s">
        <v>24</v>
      </c>
      <c r="H13" s="22"/>
      <c r="I13" s="21" t="s">
        <v>24</v>
      </c>
      <c r="J13" s="21" t="s">
        <v>24</v>
      </c>
      <c r="K13" s="21" t="s">
        <v>24</v>
      </c>
      <c r="L13" s="21" t="s">
        <v>24</v>
      </c>
      <c r="M13" s="19"/>
    </row>
    <row r="14" spans="2:13" ht="8.25" customHeight="1">
      <c r="B14" s="18"/>
      <c r="C14" s="18"/>
      <c r="D14" s="19"/>
      <c r="E14" s="19"/>
      <c r="F14" s="18"/>
      <c r="G14" s="19"/>
      <c r="H14" s="19"/>
      <c r="I14" s="19"/>
      <c r="J14" s="19"/>
      <c r="K14" s="19"/>
      <c r="L14" s="19"/>
      <c r="M14" s="19"/>
    </row>
    <row r="15" spans="2:13" ht="15" hidden="1">
      <c r="B15" s="17"/>
      <c r="C15" s="17"/>
      <c r="D15" s="18"/>
      <c r="E15" s="18"/>
      <c r="F15" s="18"/>
      <c r="G15" s="18"/>
      <c r="H15" s="19"/>
      <c r="I15" s="19"/>
      <c r="J15" s="19"/>
      <c r="K15" s="19"/>
      <c r="L15" s="19"/>
      <c r="M15" s="19"/>
    </row>
    <row r="16" spans="1:13" ht="141.75" customHeight="1">
      <c r="A16" s="41" t="s">
        <v>50</v>
      </c>
      <c r="B16" s="17"/>
      <c r="C16" s="17"/>
      <c r="D16" s="18"/>
      <c r="E16" s="18"/>
      <c r="F16" s="18"/>
      <c r="G16" s="18"/>
      <c r="H16" s="19"/>
      <c r="I16" s="19"/>
      <c r="J16" s="19"/>
      <c r="K16" s="19"/>
      <c r="L16" s="19"/>
      <c r="M16" s="19"/>
    </row>
    <row r="17" spans="1:13" ht="27" customHeight="1">
      <c r="A17" s="1" t="s">
        <v>14</v>
      </c>
      <c r="B17" s="18" t="s">
        <v>15</v>
      </c>
      <c r="C17" s="17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48.75" customHeight="1">
      <c r="A18" s="23" t="s">
        <v>27</v>
      </c>
      <c r="B18" s="24" t="s">
        <v>16</v>
      </c>
      <c r="C18" s="18"/>
      <c r="D18" s="18"/>
      <c r="E18" s="18"/>
      <c r="F18" s="18"/>
      <c r="G18" s="18"/>
      <c r="H18" s="16"/>
      <c r="I18" s="18"/>
      <c r="J18" s="18"/>
      <c r="K18" s="18"/>
      <c r="L18" s="18"/>
      <c r="M18" s="16"/>
    </row>
    <row r="19" spans="2:13" ht="5.25" customHeight="1">
      <c r="B19" s="18"/>
      <c r="C19" s="18"/>
      <c r="D19" s="18"/>
      <c r="E19" s="18"/>
      <c r="F19" s="18"/>
      <c r="G19" s="18"/>
      <c r="H19" s="16"/>
      <c r="I19" s="18"/>
      <c r="J19" s="18"/>
      <c r="K19" s="18"/>
      <c r="L19" s="18"/>
      <c r="M19" s="16"/>
    </row>
    <row r="20" spans="1:32" ht="31.5" customHeight="1">
      <c r="A20" s="39" t="s">
        <v>30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2:32" ht="15" hidden="1"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2:32" ht="15" hidden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2:32" ht="15" hidden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5">
      <c r="A24" s="1" t="s">
        <v>14</v>
      </c>
      <c r="B24" s="18" t="s">
        <v>15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55" customFormat="1" ht="46.5">
      <c r="A25" s="48" t="s">
        <v>17</v>
      </c>
      <c r="B25" s="49" t="s">
        <v>16</v>
      </c>
      <c r="C25" s="50"/>
      <c r="D25" s="51"/>
      <c r="E25" s="51"/>
      <c r="F25" s="52"/>
      <c r="G25" s="52"/>
      <c r="H25" s="53"/>
      <c r="I25" s="54"/>
      <c r="J25" s="54"/>
      <c r="K25" s="54"/>
      <c r="L25" s="54"/>
      <c r="M25" s="53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2:13" s="51" customFormat="1" ht="6" customHeight="1">
      <c r="B26" s="50"/>
      <c r="C26" s="50"/>
      <c r="F26" s="52"/>
      <c r="G26" s="52"/>
      <c r="H26" s="54"/>
      <c r="I26" s="54"/>
      <c r="J26" s="54"/>
      <c r="K26" s="54"/>
      <c r="L26" s="54"/>
      <c r="M26" s="54"/>
    </row>
    <row r="27" spans="1:32" s="58" customFormat="1" ht="48" customHeight="1">
      <c r="A27" s="56" t="s">
        <v>37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</row>
    <row r="28" spans="1:32" s="58" customFormat="1" ht="25.5" customHeight="1">
      <c r="A28" s="59" t="s">
        <v>14</v>
      </c>
      <c r="B28" s="54" t="s">
        <v>15</v>
      </c>
      <c r="C28" s="60">
        <v>1689.7</v>
      </c>
      <c r="D28" s="60">
        <f>0.1+29.222+195.7+89.5+0.31+104.5+42.5+47.3+1.26</f>
        <v>510.392</v>
      </c>
      <c r="E28" s="60">
        <f>39.049+22.9-24.2+101.91+28+46.9+54.2+96.84</f>
        <v>365.59900000000005</v>
      </c>
      <c r="F28" s="60">
        <f>13.914+36.08+3.8+38.79+34.6+47+54.2+57.35</f>
        <v>285.73400000000004</v>
      </c>
      <c r="G28" s="60">
        <f>11.555+204.95+148+139.23+187.5+84.8+54.3+174.83</f>
        <v>1005.165</v>
      </c>
      <c r="H28" s="60">
        <f>D28+E28+F28+G28</f>
        <v>2166.89</v>
      </c>
      <c r="I28" s="60">
        <f>0.1+30.725+209.4+80+76.31+0.6+15+49.8+50.39</f>
        <v>512.325</v>
      </c>
      <c r="J28" s="60">
        <f>37.047+24.5+13.5+38.95+80.7+60+55.3+36.68</f>
        <v>346.677</v>
      </c>
      <c r="K28" s="60">
        <f>32.725+38.61+13+51.73+63.4+81+54.9+61.53</f>
        <v>396.895</v>
      </c>
      <c r="L28" s="60">
        <f>34.403+219.3+124.03+173.7+96.6+55+90.52</f>
        <v>793.553</v>
      </c>
      <c r="M28" s="60">
        <f>I28+J28+K28+L28</f>
        <v>2049.45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32" s="58" customFormat="1" ht="54.75" customHeight="1">
      <c r="A29" s="48" t="s">
        <v>17</v>
      </c>
      <c r="B29" s="49" t="s">
        <v>16</v>
      </c>
      <c r="C29" s="61"/>
      <c r="D29" s="61"/>
      <c r="E29" s="61"/>
      <c r="F29" s="61"/>
      <c r="G29" s="61"/>
      <c r="H29" s="61">
        <f aca="true" t="shared" si="0" ref="H29:M29">H28/C28*100</f>
        <v>128.24110788897437</v>
      </c>
      <c r="I29" s="61">
        <f t="shared" si="0"/>
        <v>100.37872850671641</v>
      </c>
      <c r="J29" s="61">
        <f t="shared" si="0"/>
        <v>94.82438409295429</v>
      </c>
      <c r="K29" s="61">
        <f t="shared" si="0"/>
        <v>138.90366564707034</v>
      </c>
      <c r="L29" s="61">
        <f t="shared" si="0"/>
        <v>78.94753597668046</v>
      </c>
      <c r="M29" s="61">
        <f t="shared" si="0"/>
        <v>94.58025095874733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</row>
    <row r="30" spans="1:32" s="58" customFormat="1" ht="21.75" customHeight="1">
      <c r="A30" s="62" t="s">
        <v>25</v>
      </c>
      <c r="B30" s="49"/>
      <c r="C30" s="5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1:32" s="58" customFormat="1" ht="19.5" customHeight="1">
      <c r="A31" s="63" t="s">
        <v>28</v>
      </c>
      <c r="B31" s="50"/>
      <c r="C31" s="50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</row>
    <row r="32" spans="1:32" s="58" customFormat="1" ht="7.5" customHeight="1">
      <c r="A32" s="63"/>
      <c r="B32" s="50"/>
      <c r="C32" s="50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</row>
    <row r="33" spans="1:32" s="58" customFormat="1" ht="33.75" customHeight="1">
      <c r="A33" s="56" t="s">
        <v>31</v>
      </c>
      <c r="B33" s="49" t="s">
        <v>18</v>
      </c>
      <c r="C33" s="50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1:32" s="58" customFormat="1" ht="6.75" customHeight="1">
      <c r="A34" s="64"/>
      <c r="B34" s="49"/>
      <c r="C34" s="50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</row>
    <row r="35" spans="1:32" s="58" customFormat="1" ht="15">
      <c r="A35" s="65" t="s">
        <v>32</v>
      </c>
      <c r="B35" s="50"/>
      <c r="C35" s="5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8" customFormat="1" ht="15">
      <c r="A36" s="66" t="s">
        <v>14</v>
      </c>
      <c r="B36" s="54" t="s">
        <v>15</v>
      </c>
      <c r="C36" s="50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1:32" s="58" customFormat="1" ht="46.5">
      <c r="A37" s="62" t="s">
        <v>17</v>
      </c>
      <c r="B37" s="49" t="s">
        <v>16</v>
      </c>
      <c r="C37" s="5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</row>
    <row r="38" spans="2:32" s="58" customFormat="1" ht="7.5" customHeight="1">
      <c r="B38" s="50"/>
      <c r="C38" s="50"/>
      <c r="D38" s="54"/>
      <c r="E38" s="54"/>
      <c r="F38" s="53"/>
      <c r="G38" s="53"/>
      <c r="H38" s="53"/>
      <c r="I38" s="54"/>
      <c r="J38" s="54"/>
      <c r="K38" s="54"/>
      <c r="L38" s="54"/>
      <c r="M38" s="53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1:18" s="58" customFormat="1" ht="15">
      <c r="A39" s="67" t="s">
        <v>33</v>
      </c>
      <c r="B39" s="50"/>
      <c r="C39" s="50"/>
      <c r="D39" s="68"/>
      <c r="E39" s="68"/>
      <c r="F39" s="68"/>
      <c r="G39" s="68"/>
      <c r="H39" s="69"/>
      <c r="I39" s="70"/>
      <c r="J39" s="70"/>
      <c r="K39" s="70"/>
      <c r="L39" s="70"/>
      <c r="M39" s="69"/>
      <c r="N39" s="70"/>
      <c r="O39" s="70"/>
      <c r="P39" s="70"/>
      <c r="Q39" s="70"/>
      <c r="R39" s="69"/>
    </row>
    <row r="40" spans="1:18" s="58" customFormat="1" ht="15">
      <c r="A40" s="58" t="s">
        <v>22</v>
      </c>
      <c r="B40" s="54" t="s">
        <v>15</v>
      </c>
      <c r="C40" s="54"/>
      <c r="D40" s="61"/>
      <c r="E40" s="61"/>
      <c r="F40" s="61"/>
      <c r="G40" s="61"/>
      <c r="H40" s="71"/>
      <c r="I40" s="70"/>
      <c r="J40" s="70"/>
      <c r="K40" s="70"/>
      <c r="L40" s="70"/>
      <c r="M40" s="71"/>
      <c r="N40" s="70"/>
      <c r="O40" s="70"/>
      <c r="P40" s="70"/>
      <c r="Q40" s="70"/>
      <c r="R40" s="71"/>
    </row>
    <row r="41" spans="1:18" s="58" customFormat="1" ht="46.5">
      <c r="A41" s="62" t="s">
        <v>23</v>
      </c>
      <c r="B41" s="49" t="s">
        <v>19</v>
      </c>
      <c r="C41" s="50"/>
      <c r="D41" s="54"/>
      <c r="E41" s="54"/>
      <c r="F41" s="54"/>
      <c r="G41" s="54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18" s="58" customFormat="1" ht="15" hidden="1">
      <c r="B42" s="50"/>
      <c r="C42" s="50"/>
      <c r="D42" s="70"/>
      <c r="E42" s="70"/>
      <c r="F42" s="70"/>
      <c r="G42" s="70"/>
      <c r="H42" s="72"/>
      <c r="I42" s="69"/>
      <c r="J42" s="69"/>
      <c r="K42" s="69"/>
      <c r="L42" s="69"/>
      <c r="M42" s="72"/>
      <c r="N42" s="69"/>
      <c r="O42" s="69"/>
      <c r="P42" s="69"/>
      <c r="Q42" s="69"/>
      <c r="R42" s="72"/>
    </row>
    <row r="43" spans="2:18" s="58" customFormat="1" ht="15" hidden="1">
      <c r="B43" s="50"/>
      <c r="C43" s="50"/>
      <c r="D43" s="54"/>
      <c r="E43" s="54"/>
      <c r="F43" s="54"/>
      <c r="G43" s="54"/>
      <c r="H43" s="73"/>
      <c r="I43" s="71"/>
      <c r="J43" s="71"/>
      <c r="K43" s="71"/>
      <c r="L43" s="71"/>
      <c r="M43" s="73"/>
      <c r="N43" s="71"/>
      <c r="O43" s="71"/>
      <c r="P43" s="71"/>
      <c r="Q43" s="71"/>
      <c r="R43" s="73"/>
    </row>
    <row r="44" spans="2:20" s="58" customFormat="1" ht="6.75" customHeight="1">
      <c r="B44" s="54"/>
      <c r="C44" s="54"/>
      <c r="D44" s="70"/>
      <c r="E44" s="70"/>
      <c r="F44" s="70"/>
      <c r="G44" s="70"/>
      <c r="H44" s="69"/>
      <c r="I44" s="69"/>
      <c r="J44" s="69"/>
      <c r="K44" s="69"/>
      <c r="L44" s="69"/>
      <c r="M44" s="69"/>
      <c r="N44" s="70"/>
      <c r="O44" s="70"/>
      <c r="P44" s="70"/>
      <c r="Q44" s="70"/>
      <c r="R44" s="69"/>
      <c r="S44" s="70"/>
      <c r="T44" s="70"/>
    </row>
    <row r="45" spans="1:20" s="58" customFormat="1" ht="15">
      <c r="A45" s="67" t="s">
        <v>34</v>
      </c>
      <c r="B45" s="54" t="s">
        <v>15</v>
      </c>
      <c r="C45" s="60">
        <v>2712</v>
      </c>
      <c r="D45" s="60">
        <f>0.262+194.611+32.765+1.9+0.09+31.3+22.2-48.7+68.3375</f>
        <v>302.7655</v>
      </c>
      <c r="E45" s="60">
        <f>318.484+32.765+0.61+1.8+22.2+56+68.3375</f>
        <v>500.1965</v>
      </c>
      <c r="F45" s="60">
        <f>315.237+32.765+75+18.34+6.2+22.2+80+68.3375</f>
        <v>618.0794999999999</v>
      </c>
      <c r="G45" s="60">
        <f>221.73+32.765+4.8+65.6+69.5+22.1+41.6+68.3375</f>
        <v>526.4325</v>
      </c>
      <c r="H45" s="60">
        <f>D45+E45+F45+G45</f>
        <v>1947.4739999999997</v>
      </c>
      <c r="I45" s="60">
        <f>0.262+197.8+33.36+38.8+0.01+40+22.3-40.1+41.06</f>
        <v>333.492</v>
      </c>
      <c r="J45" s="60">
        <f>326.584+33.36-29.1+0.9+2+22.3+27+41.05</f>
        <v>424.094</v>
      </c>
      <c r="K45" s="60">
        <f>332.542+33.36-27.1+16.3+15+22.3+49+41.05</f>
        <v>482.452</v>
      </c>
      <c r="L45" s="60">
        <f>241.009+33.36-41.5+19.2+83.5+22.2+36.7+41.05</f>
        <v>435.51899999999995</v>
      </c>
      <c r="M45" s="60">
        <f>I45+J45+K45+L45</f>
        <v>1675.557</v>
      </c>
      <c r="N45" s="70"/>
      <c r="O45" s="70"/>
      <c r="P45" s="70"/>
      <c r="Q45" s="70"/>
      <c r="R45" s="71"/>
      <c r="S45" s="54"/>
      <c r="T45" s="54"/>
    </row>
    <row r="46" spans="2:20" s="58" customFormat="1" ht="15" hidden="1">
      <c r="B46" s="50"/>
      <c r="C46" s="74"/>
      <c r="D46" s="60"/>
      <c r="E46" s="60"/>
      <c r="F46" s="60"/>
      <c r="G46" s="60"/>
      <c r="H46" s="60"/>
      <c r="I46" s="60"/>
      <c r="J46" s="60"/>
      <c r="K46" s="60"/>
      <c r="L46" s="60"/>
      <c r="M46" s="75"/>
      <c r="N46" s="76"/>
      <c r="Q46" s="54"/>
      <c r="R46" s="54"/>
      <c r="S46" s="54"/>
      <c r="T46" s="54"/>
    </row>
    <row r="47" spans="2:20" s="58" customFormat="1" ht="15" hidden="1">
      <c r="B47" s="50"/>
      <c r="C47" s="74"/>
      <c r="D47" s="60"/>
      <c r="E47" s="60"/>
      <c r="F47" s="60"/>
      <c r="G47" s="60"/>
      <c r="H47" s="60"/>
      <c r="I47" s="60"/>
      <c r="J47" s="60"/>
      <c r="K47" s="60"/>
      <c r="L47" s="60"/>
      <c r="M47" s="75"/>
      <c r="N47" s="76"/>
      <c r="Q47" s="54"/>
      <c r="R47" s="54"/>
      <c r="S47" s="54"/>
      <c r="T47" s="54"/>
    </row>
    <row r="48" spans="2:20" s="58" customFormat="1" ht="15" hidden="1">
      <c r="B48" s="50"/>
      <c r="C48" s="74"/>
      <c r="D48" s="60"/>
      <c r="E48" s="60"/>
      <c r="F48" s="60"/>
      <c r="G48" s="60"/>
      <c r="H48" s="60"/>
      <c r="I48" s="60"/>
      <c r="J48" s="60"/>
      <c r="K48" s="60"/>
      <c r="L48" s="60"/>
      <c r="M48" s="75"/>
      <c r="N48" s="76"/>
      <c r="Q48" s="69"/>
      <c r="R48" s="69"/>
      <c r="S48" s="69"/>
      <c r="T48" s="69"/>
    </row>
    <row r="49" spans="2:20" s="58" customFormat="1" ht="15" hidden="1">
      <c r="B49" s="50"/>
      <c r="C49" s="74"/>
      <c r="D49" s="60"/>
      <c r="E49" s="60"/>
      <c r="F49" s="60"/>
      <c r="G49" s="60"/>
      <c r="H49" s="60"/>
      <c r="I49" s="60"/>
      <c r="J49" s="60"/>
      <c r="K49" s="60"/>
      <c r="L49" s="60"/>
      <c r="M49" s="75"/>
      <c r="N49" s="76"/>
      <c r="Q49" s="71"/>
      <c r="R49" s="71"/>
      <c r="S49" s="71"/>
      <c r="T49" s="71"/>
    </row>
    <row r="50" spans="2:20" s="58" customFormat="1" ht="15" hidden="1">
      <c r="B50" s="50"/>
      <c r="C50" s="74"/>
      <c r="D50" s="60"/>
      <c r="E50" s="60"/>
      <c r="F50" s="60"/>
      <c r="G50" s="60"/>
      <c r="H50" s="60"/>
      <c r="I50" s="60"/>
      <c r="J50" s="60"/>
      <c r="K50" s="60"/>
      <c r="L50" s="60"/>
      <c r="M50" s="75"/>
      <c r="N50" s="76"/>
      <c r="Q50" s="54"/>
      <c r="R50" s="54"/>
      <c r="S50" s="54"/>
      <c r="T50" s="54"/>
    </row>
    <row r="51" spans="2:20" s="58" customFormat="1" ht="15" hidden="1">
      <c r="B51" s="50"/>
      <c r="C51" s="74"/>
      <c r="D51" s="60"/>
      <c r="E51" s="60"/>
      <c r="F51" s="60"/>
      <c r="G51" s="60"/>
      <c r="H51" s="60"/>
      <c r="I51" s="60"/>
      <c r="J51" s="60"/>
      <c r="K51" s="60"/>
      <c r="L51" s="60"/>
      <c r="M51" s="75"/>
      <c r="N51" s="76"/>
      <c r="Q51" s="70"/>
      <c r="R51" s="70"/>
      <c r="S51" s="70"/>
      <c r="T51" s="70"/>
    </row>
    <row r="52" spans="2:20" s="58" customFormat="1" ht="15" hidden="1">
      <c r="B52" s="50"/>
      <c r="C52" s="74"/>
      <c r="D52" s="60"/>
      <c r="E52" s="60"/>
      <c r="F52" s="60"/>
      <c r="G52" s="60"/>
      <c r="H52" s="60"/>
      <c r="I52" s="60"/>
      <c r="J52" s="60"/>
      <c r="K52" s="60"/>
      <c r="L52" s="60"/>
      <c r="M52" s="75"/>
      <c r="N52" s="76"/>
      <c r="Q52" s="54"/>
      <c r="R52" s="54"/>
      <c r="S52" s="54"/>
      <c r="T52" s="54"/>
    </row>
    <row r="53" spans="2:20" s="58" customFormat="1" ht="6" customHeight="1">
      <c r="B53" s="50"/>
      <c r="C53" s="74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76"/>
      <c r="Q53" s="54"/>
      <c r="R53" s="54"/>
      <c r="S53" s="54"/>
      <c r="T53" s="54"/>
    </row>
    <row r="54" spans="1:20" s="58" customFormat="1" ht="15">
      <c r="A54" s="67" t="s">
        <v>20</v>
      </c>
      <c r="B54" s="54" t="s">
        <v>15</v>
      </c>
      <c r="C54" s="60">
        <v>1344.86</v>
      </c>
      <c r="D54" s="60">
        <f>0.318+33.3+81.1+50.7+38.45+77.1+25+43.6+19.85</f>
        <v>369.418</v>
      </c>
      <c r="E54" s="60">
        <f>0.318+34.3+65.87+11.5+38.76+77.1+25+43.6+19.85</f>
        <v>316.298</v>
      </c>
      <c r="F54" s="60">
        <f>0.318+34.3+67.57+32.9+38.9+80+26+43.6+19.85</f>
        <v>343.43800000000005</v>
      </c>
      <c r="G54" s="60">
        <f>0.32+34.3+87.76+33.7+39.4+83.9+26.4+43.8+19.85</f>
        <v>369.43</v>
      </c>
      <c r="H54" s="60">
        <f>D54+E54+F54+G54</f>
        <v>1398.584</v>
      </c>
      <c r="I54" s="60">
        <f>0.433+34.2+80.6+40.6+42.5+91+26.125+52+20.85</f>
        <v>388.308</v>
      </c>
      <c r="J54" s="60">
        <f>0.433+34.425+82+41.6+60+94+26.125+52+20.85</f>
        <v>411.433</v>
      </c>
      <c r="K54" s="60">
        <f>0.433+34.725+86.3+41.8+64.3+97+26.125+52+20.85</f>
        <v>423.533</v>
      </c>
      <c r="L54" s="60">
        <f>0.436+34.75+88.72+42+65.3+98+26.125+52.3+20.85</f>
        <v>428.48100000000005</v>
      </c>
      <c r="M54" s="60">
        <f>I54+J54+K54+L54</f>
        <v>1651.7549999999999</v>
      </c>
      <c r="N54" s="76"/>
      <c r="Q54" s="54"/>
      <c r="R54" s="54"/>
      <c r="S54" s="54"/>
      <c r="T54" s="54"/>
    </row>
    <row r="55" spans="2:20" s="58" customFormat="1" ht="15" hidden="1">
      <c r="B55" s="50"/>
      <c r="C55" s="74"/>
      <c r="D55" s="60"/>
      <c r="E55" s="60"/>
      <c r="F55" s="60"/>
      <c r="G55" s="60"/>
      <c r="H55" s="60"/>
      <c r="I55" s="60"/>
      <c r="J55" s="60"/>
      <c r="K55" s="60"/>
      <c r="L55" s="60"/>
      <c r="M55" s="75"/>
      <c r="N55" s="76"/>
      <c r="Q55" s="69"/>
      <c r="R55" s="69"/>
      <c r="S55" s="69"/>
      <c r="T55" s="69"/>
    </row>
    <row r="56" spans="2:20" s="58" customFormat="1" ht="15" hidden="1">
      <c r="B56" s="50"/>
      <c r="C56" s="74"/>
      <c r="D56" s="60"/>
      <c r="E56" s="60"/>
      <c r="F56" s="60"/>
      <c r="G56" s="60"/>
      <c r="H56" s="60"/>
      <c r="I56" s="60"/>
      <c r="J56" s="60"/>
      <c r="K56" s="60"/>
      <c r="L56" s="60"/>
      <c r="M56" s="75"/>
      <c r="N56" s="76"/>
      <c r="Q56" s="71"/>
      <c r="R56" s="71"/>
      <c r="S56" s="71"/>
      <c r="T56" s="71"/>
    </row>
    <row r="57" spans="2:20" s="58" customFormat="1" ht="15" hidden="1">
      <c r="B57" s="50"/>
      <c r="C57" s="74"/>
      <c r="D57" s="60"/>
      <c r="E57" s="60"/>
      <c r="F57" s="60"/>
      <c r="G57" s="60"/>
      <c r="H57" s="60"/>
      <c r="I57" s="60"/>
      <c r="J57" s="60"/>
      <c r="K57" s="60"/>
      <c r="L57" s="60"/>
      <c r="M57" s="75"/>
      <c r="N57" s="76"/>
      <c r="Q57" s="71"/>
      <c r="R57" s="71"/>
      <c r="S57" s="71"/>
      <c r="T57" s="71"/>
    </row>
    <row r="58" spans="2:20" s="58" customFormat="1" ht="10.5" customHeight="1">
      <c r="B58" s="54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76"/>
      <c r="O58" s="77"/>
      <c r="P58" s="78"/>
      <c r="Q58" s="70"/>
      <c r="R58" s="69"/>
      <c r="S58" s="70"/>
      <c r="T58" s="70"/>
    </row>
    <row r="59" spans="1:20" s="58" customFormat="1" ht="15">
      <c r="A59" s="67" t="s">
        <v>35</v>
      </c>
      <c r="B59" s="54" t="s">
        <v>15</v>
      </c>
      <c r="C59" s="60">
        <v>4656</v>
      </c>
      <c r="D59" s="60">
        <f>279.154175+1.94+245.211+163.74+59.2+78.93+108.4+49.95+75.9+81.534</f>
        <v>1143.9591750000002</v>
      </c>
      <c r="E59" s="60">
        <f>279.154175+1.94+260.368+163.74+52.5+88.34+117.5+68.13+76+81.366</f>
        <v>1189.0381750000001</v>
      </c>
      <c r="F59" s="60">
        <f>279.154175+1.9+269.815+163.74+62.7+75.1+108.9+68.1+76+81.534</f>
        <v>1186.943175</v>
      </c>
      <c r="G59" s="60">
        <f>279.154175+1.94+347.069+213.3+80.5+72.61+107+79.66+76+82.523</f>
        <v>1339.756175</v>
      </c>
      <c r="H59" s="60">
        <f>D59+E59+F59+G59</f>
        <v>4859.6967</v>
      </c>
      <c r="I59" s="60">
        <f>282.644575+1.94+251.384+171.93+46.3+77.5+94.2+49.95+75.9+81.739</f>
        <v>1133.487575</v>
      </c>
      <c r="J59" s="60">
        <f>282.644575+1.94+271.351+171.93+61.1+77.5+102.3+68.13+76+81.739</f>
        <v>1194.634575</v>
      </c>
      <c r="K59" s="60">
        <f>282.644575+1.94+292.505+171.93+62.7+77.5+103.6+68.1+76+81.739</f>
        <v>1218.6585750000002</v>
      </c>
      <c r="L59" s="60">
        <f>282.644575+1.94+357.734+223.96+80.5+77.5+108.2+79.66+76+81.74</f>
        <v>1369.8785750000002</v>
      </c>
      <c r="M59" s="60">
        <f>I59+J59+K59+L59</f>
        <v>4916.659300000001</v>
      </c>
      <c r="N59" s="76"/>
      <c r="O59" s="77"/>
      <c r="P59" s="78"/>
      <c r="Q59" s="54"/>
      <c r="R59" s="54"/>
      <c r="S59" s="54"/>
      <c r="T59" s="54"/>
    </row>
    <row r="60" spans="2:20" s="58" customFormat="1" ht="15" hidden="1">
      <c r="B60" s="50"/>
      <c r="C60" s="74"/>
      <c r="D60" s="60"/>
      <c r="E60" s="60"/>
      <c r="F60" s="60"/>
      <c r="G60" s="60"/>
      <c r="H60" s="60"/>
      <c r="I60" s="60"/>
      <c r="J60" s="60"/>
      <c r="K60" s="60"/>
      <c r="L60" s="60"/>
      <c r="M60" s="75"/>
      <c r="N60" s="76"/>
      <c r="Q60" s="69"/>
      <c r="R60" s="69"/>
      <c r="S60" s="69"/>
      <c r="T60" s="69"/>
    </row>
    <row r="61" spans="2:20" s="58" customFormat="1" ht="15" hidden="1">
      <c r="B61" s="50"/>
      <c r="C61" s="74"/>
      <c r="D61" s="60"/>
      <c r="E61" s="60"/>
      <c r="F61" s="60"/>
      <c r="G61" s="60"/>
      <c r="H61" s="60"/>
      <c r="I61" s="60"/>
      <c r="J61" s="60"/>
      <c r="K61" s="60"/>
      <c r="L61" s="60"/>
      <c r="M61" s="75"/>
      <c r="N61" s="76"/>
      <c r="Q61" s="71"/>
      <c r="R61" s="71"/>
      <c r="S61" s="71"/>
      <c r="T61" s="71"/>
    </row>
    <row r="62" spans="2:20" s="58" customFormat="1" ht="6.75" customHeight="1">
      <c r="B62" s="50"/>
      <c r="C62" s="74"/>
      <c r="D62" s="60"/>
      <c r="E62" s="60"/>
      <c r="F62" s="60"/>
      <c r="G62" s="60"/>
      <c r="H62" s="60"/>
      <c r="I62" s="60"/>
      <c r="J62" s="60"/>
      <c r="K62" s="60"/>
      <c r="L62" s="60"/>
      <c r="M62" s="75"/>
      <c r="N62" s="76"/>
      <c r="Q62" s="71"/>
      <c r="R62" s="71"/>
      <c r="S62" s="71"/>
      <c r="T62" s="71"/>
    </row>
    <row r="63" spans="1:20" s="58" customFormat="1" ht="15">
      <c r="A63" s="67" t="s">
        <v>36</v>
      </c>
      <c r="B63" s="54" t="s">
        <v>21</v>
      </c>
      <c r="C63" s="60">
        <v>48149</v>
      </c>
      <c r="D63" s="60">
        <v>49619</v>
      </c>
      <c r="E63" s="60">
        <v>49619</v>
      </c>
      <c r="F63" s="60">
        <v>49619</v>
      </c>
      <c r="G63" s="60">
        <v>49619</v>
      </c>
      <c r="H63" s="60">
        <v>49619</v>
      </c>
      <c r="I63" s="60">
        <v>50421</v>
      </c>
      <c r="J63" s="60">
        <v>50421</v>
      </c>
      <c r="K63" s="60">
        <v>50421</v>
      </c>
      <c r="L63" s="60">
        <v>50421</v>
      </c>
      <c r="M63" s="60">
        <v>50421</v>
      </c>
      <c r="N63" s="76"/>
      <c r="O63" s="77"/>
      <c r="P63" s="78"/>
      <c r="Q63" s="70"/>
      <c r="R63" s="70"/>
      <c r="S63" s="70"/>
      <c r="T63" s="70"/>
    </row>
    <row r="64" spans="2:20" s="58" customFormat="1" ht="7.5" customHeight="1">
      <c r="B64" s="54"/>
      <c r="C64" s="54"/>
      <c r="D64" s="71"/>
      <c r="E64" s="54"/>
      <c r="F64" s="54"/>
      <c r="G64" s="71"/>
      <c r="H64" s="69"/>
      <c r="I64" s="70"/>
      <c r="J64" s="70"/>
      <c r="K64" s="70"/>
      <c r="L64" s="70"/>
      <c r="M64" s="71"/>
      <c r="N64" s="76"/>
      <c r="O64" s="77"/>
      <c r="P64" s="78"/>
      <c r="Q64" s="54"/>
      <c r="R64" s="54"/>
      <c r="S64" s="54"/>
      <c r="T64" s="54"/>
    </row>
    <row r="65" spans="1:13" s="58" customFormat="1" ht="30.75">
      <c r="A65" s="56" t="s">
        <v>45</v>
      </c>
      <c r="B65" s="79" t="s">
        <v>21</v>
      </c>
      <c r="C65" s="50"/>
      <c r="D65" s="71"/>
      <c r="E65" s="54"/>
      <c r="F65" s="54"/>
      <c r="G65" s="80"/>
      <c r="H65" s="81"/>
      <c r="I65" s="54"/>
      <c r="J65" s="54"/>
      <c r="K65" s="54"/>
      <c r="L65" s="54"/>
      <c r="M65" s="81"/>
    </row>
    <row r="66" spans="1:13" s="58" customFormat="1" ht="9" customHeight="1">
      <c r="A66" s="82"/>
      <c r="B66" s="50"/>
      <c r="C66" s="50"/>
      <c r="D66" s="71"/>
      <c r="E66" s="54"/>
      <c r="F66" s="54"/>
      <c r="G66" s="71"/>
      <c r="H66" s="69"/>
      <c r="I66" s="54"/>
      <c r="J66" s="54"/>
      <c r="K66" s="54"/>
      <c r="L66" s="54"/>
      <c r="M66" s="69"/>
    </row>
    <row r="67" spans="1:13" s="58" customFormat="1" ht="30.75">
      <c r="A67" s="67" t="s">
        <v>38</v>
      </c>
      <c r="B67" s="49" t="s">
        <v>18</v>
      </c>
      <c r="C67" s="50"/>
      <c r="D67" s="71"/>
      <c r="E67" s="54"/>
      <c r="F67" s="54"/>
      <c r="G67" s="71"/>
      <c r="H67" s="69"/>
      <c r="I67" s="54"/>
      <c r="J67" s="54"/>
      <c r="K67" s="54"/>
      <c r="L67" s="54"/>
      <c r="M67" s="69"/>
    </row>
    <row r="68" spans="1:13" s="58" customFormat="1" ht="30.75">
      <c r="A68" s="83" t="s">
        <v>39</v>
      </c>
      <c r="B68" s="49" t="s">
        <v>18</v>
      </c>
      <c r="C68" s="50"/>
      <c r="D68" s="54"/>
      <c r="E68" s="54"/>
      <c r="F68" s="54"/>
      <c r="G68" s="54"/>
      <c r="H68" s="81"/>
      <c r="I68" s="54"/>
      <c r="J68" s="54"/>
      <c r="K68" s="54"/>
      <c r="L68" s="54"/>
      <c r="M68" s="81"/>
    </row>
    <row r="69" spans="1:13" s="58" customFormat="1" ht="30.75">
      <c r="A69" s="62" t="s">
        <v>40</v>
      </c>
      <c r="B69" s="49" t="s">
        <v>18</v>
      </c>
      <c r="C69" s="50"/>
      <c r="D69" s="57"/>
      <c r="E69" s="57"/>
      <c r="F69" s="57"/>
      <c r="G69" s="57"/>
      <c r="H69" s="84"/>
      <c r="I69" s="71"/>
      <c r="J69" s="71"/>
      <c r="K69" s="71"/>
      <c r="L69" s="71"/>
      <c r="M69" s="71"/>
    </row>
    <row r="70" spans="1:13" s="58" customFormat="1" ht="30.75">
      <c r="A70" s="85" t="s">
        <v>41</v>
      </c>
      <c r="B70" s="49" t="s">
        <v>18</v>
      </c>
      <c r="C70" s="50"/>
      <c r="D70" s="57"/>
      <c r="E70" s="57"/>
      <c r="F70" s="57"/>
      <c r="G70" s="57"/>
      <c r="H70" s="84"/>
      <c r="I70" s="71"/>
      <c r="J70" s="71"/>
      <c r="K70" s="71"/>
      <c r="L70" s="71"/>
      <c r="M70" s="71"/>
    </row>
    <row r="71" spans="1:13" s="58" customFormat="1" ht="30.75">
      <c r="A71" s="83" t="s">
        <v>39</v>
      </c>
      <c r="B71" s="49" t="s">
        <v>18</v>
      </c>
      <c r="C71" s="50"/>
      <c r="D71" s="57"/>
      <c r="E71" s="57"/>
      <c r="F71" s="57"/>
      <c r="G71" s="57"/>
      <c r="H71" s="84"/>
      <c r="I71" s="71"/>
      <c r="J71" s="71"/>
      <c r="K71" s="71"/>
      <c r="L71" s="71"/>
      <c r="M71" s="71"/>
    </row>
    <row r="72" spans="1:13" s="58" customFormat="1" ht="30.75">
      <c r="A72" s="62" t="s">
        <v>42</v>
      </c>
      <c r="B72" s="49" t="s">
        <v>18</v>
      </c>
      <c r="C72" s="50"/>
      <c r="D72" s="57"/>
      <c r="E72" s="57"/>
      <c r="F72" s="57"/>
      <c r="G72" s="57"/>
      <c r="H72" s="84"/>
      <c r="I72" s="71"/>
      <c r="J72" s="71"/>
      <c r="K72" s="71"/>
      <c r="L72" s="71"/>
      <c r="M72" s="71"/>
    </row>
    <row r="73" spans="1:13" s="58" customFormat="1" ht="49.5" customHeight="1">
      <c r="A73" s="86" t="s">
        <v>44</v>
      </c>
      <c r="B73" s="49" t="s">
        <v>18</v>
      </c>
      <c r="C73" s="50"/>
      <c r="D73" s="57"/>
      <c r="E73" s="57"/>
      <c r="F73" s="57"/>
      <c r="G73" s="57"/>
      <c r="H73" s="84"/>
      <c r="I73" s="57"/>
      <c r="J73" s="57"/>
      <c r="K73" s="57"/>
      <c r="L73" s="57"/>
      <c r="M73" s="84"/>
    </row>
    <row r="74" spans="1:13" ht="30.75">
      <c r="A74" s="42" t="s">
        <v>39</v>
      </c>
      <c r="B74" s="24" t="s">
        <v>18</v>
      </c>
      <c r="C74" s="18"/>
      <c r="D74" s="18"/>
      <c r="E74" s="18"/>
      <c r="F74" s="18"/>
      <c r="G74" s="18"/>
      <c r="H74" s="26"/>
      <c r="I74" s="18"/>
      <c r="J74" s="18"/>
      <c r="K74" s="18"/>
      <c r="L74" s="18"/>
      <c r="M74" s="18"/>
    </row>
    <row r="75" spans="1:13" ht="30.75">
      <c r="A75" s="40" t="s">
        <v>43</v>
      </c>
      <c r="B75" s="24" t="s">
        <v>18</v>
      </c>
      <c r="C75" s="25"/>
      <c r="D75" s="18"/>
      <c r="E75" s="18"/>
      <c r="F75" s="18"/>
      <c r="G75" s="18"/>
      <c r="H75" s="16"/>
      <c r="I75" s="18"/>
      <c r="J75" s="18"/>
      <c r="K75" s="18"/>
      <c r="L75" s="18"/>
      <c r="M75" s="18"/>
    </row>
    <row r="76" spans="2:13" ht="15">
      <c r="B76" s="25"/>
      <c r="C76" s="25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2" s="45" customFormat="1" ht="15">
      <c r="A77" s="43" t="s">
        <v>52</v>
      </c>
      <c r="B77" s="90"/>
      <c r="C77" s="90"/>
      <c r="D77" s="44"/>
      <c r="E77" s="90" t="s">
        <v>60</v>
      </c>
      <c r="F77" s="90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</row>
    <row r="78" spans="1:132" s="45" customFormat="1" ht="15">
      <c r="A78" s="43"/>
      <c r="B78" s="87" t="s">
        <v>53</v>
      </c>
      <c r="C78" s="87"/>
      <c r="D78" s="44"/>
      <c r="E78" s="88" t="s">
        <v>54</v>
      </c>
      <c r="F78" s="89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</row>
    <row r="79" spans="1:132" s="45" customFormat="1" ht="15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</row>
    <row r="80" spans="1:132" s="45" customFormat="1" ht="15">
      <c r="A80" s="43" t="s">
        <v>55</v>
      </c>
      <c r="B80" s="90"/>
      <c r="C80" s="90"/>
      <c r="D80" s="44"/>
      <c r="E80" s="90" t="s">
        <v>56</v>
      </c>
      <c r="F80" s="90"/>
      <c r="G80" s="44"/>
      <c r="H80" s="46" t="s">
        <v>57</v>
      </c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</row>
    <row r="81" spans="1:132" s="45" customFormat="1" ht="15">
      <c r="A81" s="43" t="s">
        <v>58</v>
      </c>
      <c r="B81" s="87" t="s">
        <v>53</v>
      </c>
      <c r="C81" s="87"/>
      <c r="D81" s="44"/>
      <c r="E81" s="88" t="s">
        <v>54</v>
      </c>
      <c r="F81" s="89"/>
      <c r="G81" s="44"/>
      <c r="H81" s="47" t="s">
        <v>59</v>
      </c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</row>
    <row r="82" spans="1:13" ht="15">
      <c r="A82" s="28"/>
      <c r="B82" s="25"/>
      <c r="C82" s="25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5">
      <c r="A83" s="28"/>
      <c r="B83" s="25"/>
      <c r="C83" s="25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5">
      <c r="A84" s="25"/>
      <c r="B84" s="25"/>
      <c r="C84" s="25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5">
      <c r="A85" s="25"/>
      <c r="B85" s="25"/>
      <c r="C85" s="25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5">
      <c r="A86" s="25"/>
      <c r="B86" s="25"/>
      <c r="C86" s="25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5">
      <c r="A87" s="25"/>
      <c r="B87" s="25"/>
      <c r="C87" s="25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5">
      <c r="A88" s="25"/>
      <c r="B88" s="25"/>
      <c r="C88" s="25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5">
      <c r="A89" s="25"/>
      <c r="B89" s="25"/>
      <c r="C89" s="25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5">
      <c r="A90" s="25"/>
      <c r="B90" s="25"/>
      <c r="C90" s="25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5">
      <c r="A91" s="25"/>
      <c r="B91" s="25"/>
      <c r="C91" s="25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5">
      <c r="A92" s="28"/>
      <c r="B92" s="25"/>
      <c r="C92" s="25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5">
      <c r="A93" s="28"/>
      <c r="B93" s="25"/>
      <c r="C93" s="25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5">
      <c r="A94" s="28"/>
      <c r="B94" s="25"/>
      <c r="C94" s="25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5">
      <c r="A95" s="28"/>
      <c r="B95" s="25"/>
      <c r="C95" s="25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5">
      <c r="A96" s="28"/>
      <c r="B96" s="25"/>
      <c r="C96" s="25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5">
      <c r="A97" s="28"/>
      <c r="B97" s="25"/>
      <c r="C97" s="25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5">
      <c r="A98" s="28"/>
      <c r="B98" s="25"/>
      <c r="C98" s="25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5">
      <c r="A99" s="28"/>
      <c r="B99" s="25"/>
      <c r="C99" s="25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5">
      <c r="A100" s="28"/>
      <c r="B100" s="25"/>
      <c r="C100" s="25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5">
      <c r="A101" s="28"/>
      <c r="B101" s="25"/>
      <c r="C101" s="25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5">
      <c r="A102" s="25"/>
      <c r="B102" s="25"/>
      <c r="C102" s="25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5">
      <c r="A103" s="25"/>
      <c r="B103" s="25"/>
      <c r="C103" s="25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5">
      <c r="A104" s="25"/>
      <c r="B104" s="25"/>
      <c r="C104" s="25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5">
      <c r="A105" s="28"/>
      <c r="B105" s="25"/>
      <c r="C105" s="25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5">
      <c r="A106" s="28"/>
      <c r="B106" s="25"/>
      <c r="C106" s="25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5">
      <c r="A107" s="28"/>
      <c r="B107" s="25"/>
      <c r="C107" s="25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5">
      <c r="A108" s="28"/>
      <c r="B108" s="25"/>
      <c r="C108" s="25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5">
      <c r="A109" s="25"/>
      <c r="B109" s="25"/>
      <c r="C109" s="25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5">
      <c r="A110" s="25"/>
      <c r="B110" s="25"/>
      <c r="C110" s="25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5">
      <c r="A111" s="25"/>
      <c r="B111" s="25"/>
      <c r="C111" s="25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5">
      <c r="A112" s="25"/>
      <c r="B112" s="25"/>
      <c r="C112" s="25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5">
      <c r="A113" s="25"/>
      <c r="B113" s="25"/>
      <c r="C113" s="25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5">
      <c r="A114" s="28"/>
      <c r="B114" s="25"/>
      <c r="C114" s="25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5">
      <c r="A115" s="28"/>
      <c r="B115" s="25"/>
      <c r="C115" s="25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5">
      <c r="A116" s="28"/>
      <c r="B116" s="25"/>
      <c r="C116" s="25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5">
      <c r="A117" s="28"/>
      <c r="B117" s="25"/>
      <c r="C117" s="25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5">
      <c r="A118" s="28"/>
      <c r="B118" s="25"/>
      <c r="C118" s="25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5">
      <c r="A119" s="25"/>
      <c r="B119" s="25"/>
      <c r="C119" s="25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5">
      <c r="A120" s="25"/>
      <c r="B120" s="25"/>
      <c r="C120" s="25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5">
      <c r="A121" s="25"/>
      <c r="B121" s="25"/>
      <c r="C121" s="25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5">
      <c r="A122" s="25"/>
      <c r="B122" s="25"/>
      <c r="C122" s="25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5">
      <c r="A123" s="25"/>
      <c r="B123" s="25"/>
      <c r="C123" s="25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5">
      <c r="A124" s="28"/>
      <c r="B124" s="25"/>
      <c r="C124" s="25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5">
      <c r="A125" s="28"/>
      <c r="B125" s="25"/>
      <c r="C125" s="25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5">
      <c r="A126" s="28"/>
      <c r="B126" s="25"/>
      <c r="C126" s="25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5">
      <c r="A127" s="28"/>
      <c r="B127" s="25"/>
      <c r="C127" s="25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5">
      <c r="A128" s="28"/>
      <c r="B128" s="25"/>
      <c r="C128" s="25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ht="15">
      <c r="A129" s="28"/>
      <c r="B129" s="25"/>
      <c r="C129" s="25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5">
      <c r="A130" s="28"/>
      <c r="B130" s="25"/>
      <c r="C130" s="25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ht="15">
      <c r="A131" s="28"/>
      <c r="B131" s="25"/>
      <c r="C131" s="25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ht="15">
      <c r="A132" s="25"/>
      <c r="B132" s="25"/>
      <c r="C132" s="25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ht="15">
      <c r="A133" s="25"/>
      <c r="B133" s="25"/>
      <c r="C133" s="25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ht="15">
      <c r="A134" s="25"/>
      <c r="B134" s="25"/>
      <c r="C134" s="25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ht="15">
      <c r="A135" s="25"/>
      <c r="B135" s="25"/>
      <c r="C135" s="25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15">
      <c r="A136" s="25"/>
      <c r="B136" s="25"/>
      <c r="C136" s="25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5">
      <c r="A137" s="25"/>
      <c r="B137" s="25"/>
      <c r="C137" s="25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5">
      <c r="A138" s="25"/>
      <c r="B138" s="25"/>
      <c r="C138" s="25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5">
      <c r="A139" s="25"/>
      <c r="B139" s="25"/>
      <c r="C139" s="25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ht="15">
      <c r="A140" s="25"/>
      <c r="B140" s="25"/>
      <c r="C140" s="25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5">
      <c r="A141" s="25"/>
      <c r="B141" s="25"/>
      <c r="C141" s="25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5">
      <c r="A142" s="25"/>
      <c r="B142" s="25"/>
      <c r="C142" s="25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ht="15">
      <c r="A143" s="25"/>
      <c r="B143" s="25"/>
      <c r="C143" s="25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ht="15">
      <c r="A144" s="25"/>
      <c r="B144" s="25"/>
      <c r="C144" s="25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ht="15">
      <c r="A145" s="25"/>
      <c r="B145" s="25"/>
      <c r="C145" s="25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ht="15">
      <c r="A146" s="25"/>
      <c r="B146" s="25"/>
      <c r="C146" s="25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5">
      <c r="A147" s="25"/>
      <c r="B147" s="25"/>
      <c r="C147" s="25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5">
      <c r="A148" s="25"/>
      <c r="B148" s="25"/>
      <c r="C148" s="25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5">
      <c r="A149" s="25"/>
      <c r="B149" s="25"/>
      <c r="C149" s="25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5">
      <c r="A150" s="25"/>
      <c r="B150" s="25"/>
      <c r="C150" s="25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5">
      <c r="A151" s="25"/>
      <c r="B151" s="25"/>
      <c r="C151" s="25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5">
      <c r="A152" s="25"/>
      <c r="B152" s="25"/>
      <c r="C152" s="25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5">
      <c r="A153" s="25"/>
      <c r="B153" s="25"/>
      <c r="C153" s="25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5">
      <c r="A154" s="25"/>
      <c r="B154" s="25"/>
      <c r="C154" s="25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5">
      <c r="A155" s="25"/>
      <c r="B155" s="25"/>
      <c r="C155" s="25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5">
      <c r="A156" s="25"/>
      <c r="B156" s="25"/>
      <c r="C156" s="25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5">
      <c r="A157" s="25"/>
      <c r="B157" s="25"/>
      <c r="C157" s="25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5">
      <c r="A158" s="25"/>
      <c r="B158" s="25"/>
      <c r="C158" s="25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5">
      <c r="A159" s="25"/>
      <c r="B159" s="25"/>
      <c r="C159" s="25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5">
      <c r="A160" s="25"/>
      <c r="B160" s="25"/>
      <c r="C160" s="25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5">
      <c r="A161" s="25"/>
      <c r="B161" s="25"/>
      <c r="C161" s="25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ht="15">
      <c r="A162" s="25"/>
      <c r="B162" s="25"/>
      <c r="C162" s="25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ht="15">
      <c r="A163" s="25"/>
      <c r="B163" s="25"/>
      <c r="C163" s="25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5">
      <c r="A164" s="25"/>
      <c r="B164" s="25"/>
      <c r="C164" s="25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5">
      <c r="A165" s="25"/>
      <c r="B165" s="25"/>
      <c r="C165" s="25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5">
      <c r="A166" s="25"/>
      <c r="B166" s="25"/>
      <c r="C166" s="25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5">
      <c r="A167" s="25"/>
      <c r="B167" s="25"/>
      <c r="C167" s="25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5">
      <c r="A168" s="25"/>
      <c r="B168" s="25"/>
      <c r="C168" s="25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5">
      <c r="A169" s="25"/>
      <c r="B169" s="25"/>
      <c r="C169" s="25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5">
      <c r="A170" s="25"/>
      <c r="B170" s="25"/>
      <c r="C170" s="25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5">
      <c r="A171" s="25"/>
      <c r="B171" s="25"/>
      <c r="C171" s="25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5">
      <c r="A172" s="25"/>
      <c r="B172" s="25"/>
      <c r="C172" s="25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5">
      <c r="A173" s="25"/>
      <c r="B173" s="25"/>
      <c r="C173" s="25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5">
      <c r="A174" s="25"/>
      <c r="B174" s="25"/>
      <c r="C174" s="25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5">
      <c r="A175" s="25"/>
      <c r="B175" s="25"/>
      <c r="C175" s="25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15">
      <c r="A176" s="25"/>
      <c r="B176" s="25"/>
      <c r="C176" s="25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15">
      <c r="A177" s="25"/>
      <c r="B177" s="25"/>
      <c r="C177" s="25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5">
      <c r="A178" s="25"/>
      <c r="B178" s="25"/>
      <c r="C178" s="25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ht="15">
      <c r="A179" s="25"/>
      <c r="B179" s="25"/>
      <c r="C179" s="25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ht="15">
      <c r="A180" s="25"/>
      <c r="B180" s="25"/>
      <c r="C180" s="25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ht="15">
      <c r="A181" s="25"/>
      <c r="B181" s="25"/>
      <c r="C181" s="25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15">
      <c r="A182" s="25"/>
      <c r="B182" s="25"/>
      <c r="C182" s="25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ht="15">
      <c r="A183" s="25"/>
      <c r="B183" s="25"/>
      <c r="C183" s="25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5">
      <c r="A184" s="25"/>
      <c r="B184" s="25"/>
      <c r="C184" s="25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5">
      <c r="A185" s="25"/>
      <c r="B185" s="25"/>
      <c r="C185" s="25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5">
      <c r="A186" s="25"/>
      <c r="B186" s="25"/>
      <c r="C186" s="25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5">
      <c r="A187" s="25"/>
      <c r="B187" s="25"/>
      <c r="C187" s="25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5">
      <c r="A188" s="25"/>
      <c r="B188" s="25"/>
      <c r="C188" s="25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5">
      <c r="A189" s="25"/>
      <c r="B189" s="25"/>
      <c r="C189" s="25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5">
      <c r="A190" s="25"/>
      <c r="B190" s="25"/>
      <c r="C190" s="25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5">
      <c r="A191" s="25"/>
      <c r="B191" s="25"/>
      <c r="C191" s="25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5">
      <c r="A192" s="25"/>
      <c r="B192" s="25"/>
      <c r="C192" s="25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5">
      <c r="A193" s="25"/>
      <c r="B193" s="25"/>
      <c r="C193" s="25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5">
      <c r="A194" s="25"/>
      <c r="B194" s="25"/>
      <c r="C194" s="25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5">
      <c r="A195" s="25"/>
      <c r="B195" s="25"/>
      <c r="C195" s="25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5">
      <c r="A196" s="25"/>
      <c r="B196" s="25"/>
      <c r="C196" s="25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5">
      <c r="A197" s="25"/>
      <c r="B197" s="25"/>
      <c r="C197" s="25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5">
      <c r="A198" s="25"/>
      <c r="B198" s="25"/>
      <c r="C198" s="25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5">
      <c r="A199" s="25"/>
      <c r="B199" s="25"/>
      <c r="C199" s="25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15">
      <c r="A200" s="25"/>
      <c r="B200" s="25"/>
      <c r="C200" s="25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ht="15">
      <c r="A201" s="25"/>
      <c r="B201" s="25"/>
      <c r="C201" s="25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5">
      <c r="A202" s="25"/>
      <c r="B202" s="25"/>
      <c r="C202" s="25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15">
      <c r="A203" s="25"/>
      <c r="B203" s="25"/>
      <c r="C203" s="25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ht="15">
      <c r="A204" s="25"/>
      <c r="B204" s="25"/>
      <c r="C204" s="25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ht="15">
      <c r="A205" s="25"/>
      <c r="B205" s="25"/>
      <c r="C205" s="25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ht="15">
      <c r="A206" s="25"/>
      <c r="B206" s="25"/>
      <c r="C206" s="25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ht="15">
      <c r="A207" s="25"/>
      <c r="B207" s="25"/>
      <c r="C207" s="25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ht="15">
      <c r="A208" s="25"/>
      <c r="B208" s="25"/>
      <c r="C208" s="25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ht="15">
      <c r="A209" s="25"/>
      <c r="B209" s="25"/>
      <c r="C209" s="25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ht="15">
      <c r="A210" s="25"/>
      <c r="B210" s="25"/>
      <c r="C210" s="25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ht="15">
      <c r="A211" s="25"/>
      <c r="B211" s="25"/>
      <c r="C211" s="25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ht="15">
      <c r="A212" s="25"/>
      <c r="B212" s="25"/>
      <c r="C212" s="25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ht="15">
      <c r="A213" s="25"/>
      <c r="B213" s="25"/>
      <c r="C213" s="25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ht="15">
      <c r="A214" s="25"/>
      <c r="B214" s="25"/>
      <c r="C214" s="25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ht="15">
      <c r="A215" s="25"/>
      <c r="B215" s="25"/>
      <c r="C215" s="25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ht="15">
      <c r="A216" s="25"/>
      <c r="B216" s="25"/>
      <c r="C216" s="25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ht="15">
      <c r="A217" s="25"/>
      <c r="B217" s="25"/>
      <c r="C217" s="25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ht="15">
      <c r="A218" s="25"/>
      <c r="B218" s="25"/>
      <c r="C218" s="25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ht="15">
      <c r="A219" s="25"/>
      <c r="B219" s="25"/>
      <c r="C219" s="25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ht="15">
      <c r="A220" s="25"/>
      <c r="B220" s="25"/>
      <c r="C220" s="25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ht="15">
      <c r="A221" s="25"/>
      <c r="B221" s="25"/>
      <c r="C221" s="25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ht="15">
      <c r="A222" s="25"/>
      <c r="B222" s="25"/>
      <c r="C222" s="25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ht="15">
      <c r="A223" s="25"/>
      <c r="B223" s="25"/>
      <c r="C223" s="25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ht="15">
      <c r="A224" s="25"/>
      <c r="B224" s="25"/>
      <c r="C224" s="25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3:13" ht="15">
      <c r="C225" s="25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3:13" ht="15">
      <c r="C226" s="25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3:13" ht="15">
      <c r="C227" s="25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3:13" ht="15">
      <c r="C228" s="25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3:13" ht="15">
      <c r="C229" s="25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3:13" ht="15">
      <c r="C230" s="25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3:13" ht="15">
      <c r="C231" s="25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3:13" ht="15">
      <c r="C232" s="25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3:13" ht="15">
      <c r="C233" s="25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3:13" ht="15">
      <c r="C234" s="25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3:13" ht="15">
      <c r="C235" s="25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3:13" ht="15">
      <c r="C236" s="25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3:13" ht="15">
      <c r="C237" s="25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3:13" ht="15">
      <c r="C238" s="25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3:13" ht="15">
      <c r="C239" s="25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3:13" ht="15">
      <c r="C240" s="25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3:13" ht="15">
      <c r="C241" s="25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3:13" ht="15">
      <c r="C242" s="25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3:13" ht="15">
      <c r="C243" s="25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3:13" ht="15">
      <c r="C244" s="25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3:13" ht="15">
      <c r="C245" s="25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3:13" ht="15">
      <c r="C246" s="25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3:13" ht="15">
      <c r="C247" s="25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3:13" ht="15">
      <c r="C248" s="25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3:13" ht="15">
      <c r="C249" s="25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3:13" ht="15">
      <c r="C250" s="25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3:13" ht="15">
      <c r="C251" s="25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3:13" ht="15">
      <c r="C252" s="25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3:13" ht="15">
      <c r="C253" s="25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3:13" ht="15">
      <c r="C254" s="25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3:13" ht="15">
      <c r="C255" s="25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3:13" ht="15">
      <c r="C256" s="25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3:13" ht="15">
      <c r="C257" s="25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3:13" ht="15">
      <c r="C258" s="25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3:13" ht="15">
      <c r="C259" s="25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3:13" ht="15">
      <c r="C260" s="25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3:13" ht="15">
      <c r="C261" s="25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3:13" ht="15">
      <c r="C262" s="25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3:13" ht="15">
      <c r="C263" s="25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3:13" ht="15">
      <c r="C264" s="25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3:13" ht="15">
      <c r="C265" s="25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3:13" ht="15">
      <c r="C266" s="25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3:13" ht="15">
      <c r="C267" s="25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3:13" ht="15">
      <c r="C268" s="25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3:13" ht="15">
      <c r="C269" s="25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3:13" ht="15">
      <c r="C270" s="25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3:13" ht="15">
      <c r="C271" s="25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3:13" ht="15">
      <c r="C272" s="25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3:13" ht="15">
      <c r="C273" s="25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3:13" ht="15">
      <c r="C274" s="25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3:13" ht="15">
      <c r="C275" s="25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3:13" ht="15">
      <c r="C276" s="25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3:13" ht="15">
      <c r="C277" s="25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3:13" ht="15">
      <c r="C278" s="25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3:13" ht="15">
      <c r="C279" s="25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3:13" ht="15">
      <c r="C280" s="25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3:13" ht="15">
      <c r="C281" s="25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3:13" ht="15">
      <c r="C282" s="25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3:13" ht="15">
      <c r="C283" s="25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3:13" ht="15">
      <c r="C284" s="25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3:13" ht="15">
      <c r="C285" s="25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3:13" ht="15">
      <c r="C286" s="25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3:13" ht="15">
      <c r="C287" s="25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ht="17.25" customHeight="1">
      <c r="A288" s="23"/>
      <c r="B288" s="24"/>
      <c r="C288" s="25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8" ht="15">
      <c r="A289" s="23"/>
      <c r="C289" s="2"/>
      <c r="D289" s="2"/>
      <c r="E289" s="2"/>
      <c r="F289" s="2"/>
      <c r="G289" s="2"/>
      <c r="H289" s="2"/>
    </row>
    <row r="290" spans="1:2" ht="15">
      <c r="A290" s="23"/>
      <c r="B290" s="24"/>
    </row>
    <row r="291" spans="2:13" ht="15">
      <c r="B291" s="29"/>
      <c r="C291" s="25"/>
      <c r="D291" s="5"/>
      <c r="E291" s="5"/>
      <c r="F291" s="5"/>
      <c r="G291" s="5"/>
      <c r="H291" s="30">
        <v>340</v>
      </c>
      <c r="I291" s="5"/>
      <c r="J291" s="5"/>
      <c r="K291" s="5"/>
      <c r="L291" s="5"/>
      <c r="M291" s="30">
        <v>346</v>
      </c>
    </row>
    <row r="292" spans="2:13" ht="15">
      <c r="B292" s="29"/>
      <c r="C292" s="25"/>
      <c r="D292" s="5"/>
      <c r="E292" s="5"/>
      <c r="F292" s="5"/>
      <c r="G292" s="5"/>
      <c r="H292" s="30"/>
      <c r="I292" s="5"/>
      <c r="J292" s="5"/>
      <c r="K292" s="5"/>
      <c r="L292" s="5"/>
      <c r="M292" s="30"/>
    </row>
    <row r="293" spans="2:13" ht="9" customHeight="1">
      <c r="B293" s="29"/>
      <c r="C293" s="25"/>
      <c r="D293" s="5"/>
      <c r="E293" s="5"/>
      <c r="F293" s="5"/>
      <c r="G293" s="5"/>
      <c r="H293" s="30"/>
      <c r="I293" s="5"/>
      <c r="J293" s="5"/>
      <c r="K293" s="5"/>
      <c r="L293" s="5"/>
      <c r="M293" s="30"/>
    </row>
    <row r="294" spans="2:13" ht="15">
      <c r="B294" s="29"/>
      <c r="C294" s="25"/>
      <c r="D294" s="5"/>
      <c r="E294" s="5"/>
      <c r="F294" s="5"/>
      <c r="G294" s="5"/>
      <c r="H294" s="30">
        <v>309.4</v>
      </c>
      <c r="I294" s="5"/>
      <c r="J294" s="5"/>
      <c r="K294" s="5"/>
      <c r="L294" s="5"/>
      <c r="M294" s="30">
        <v>315.1</v>
      </c>
    </row>
    <row r="295" spans="2:13" ht="15">
      <c r="B295" s="29"/>
      <c r="C295" s="25"/>
      <c r="D295" s="5"/>
      <c r="E295" s="5"/>
      <c r="F295" s="5"/>
      <c r="G295" s="5"/>
      <c r="H295" s="30"/>
      <c r="I295" s="5"/>
      <c r="J295" s="5"/>
      <c r="K295" s="5"/>
      <c r="L295" s="5"/>
      <c r="M295" s="30"/>
    </row>
    <row r="296" spans="2:13" ht="15">
      <c r="B296" s="29"/>
      <c r="C296" s="25"/>
      <c r="D296" s="5"/>
      <c r="E296" s="5"/>
      <c r="F296" s="5"/>
      <c r="G296" s="5"/>
      <c r="H296" s="30"/>
      <c r="I296" s="5"/>
      <c r="J296" s="5"/>
      <c r="K296" s="5"/>
      <c r="L296" s="5"/>
      <c r="M296" s="30"/>
    </row>
    <row r="297" spans="1:13" ht="15">
      <c r="A297" s="27"/>
      <c r="B297" s="29"/>
      <c r="C297" s="25"/>
      <c r="D297" s="5"/>
      <c r="E297" s="5"/>
      <c r="F297" s="5"/>
      <c r="G297" s="5"/>
      <c r="H297" s="30">
        <v>155.3</v>
      </c>
      <c r="I297" s="5"/>
      <c r="J297" s="5"/>
      <c r="K297" s="5"/>
      <c r="L297" s="5"/>
      <c r="M297" s="30">
        <v>160</v>
      </c>
    </row>
    <row r="298" spans="1:13" ht="15">
      <c r="A298" s="27"/>
      <c r="B298" s="29"/>
      <c r="C298" s="25"/>
      <c r="D298" s="5"/>
      <c r="E298" s="5"/>
      <c r="F298" s="5"/>
      <c r="G298" s="5"/>
      <c r="H298" s="30"/>
      <c r="I298" s="5"/>
      <c r="J298" s="5"/>
      <c r="K298" s="5"/>
      <c r="L298" s="5"/>
      <c r="M298" s="30"/>
    </row>
    <row r="299" spans="1:13" ht="15">
      <c r="A299" s="27"/>
      <c r="B299" s="29"/>
      <c r="C299" s="25"/>
      <c r="D299" s="5"/>
      <c r="E299" s="5"/>
      <c r="F299" s="5"/>
      <c r="G299" s="5"/>
      <c r="H299" s="30">
        <v>135.8</v>
      </c>
      <c r="I299" s="5"/>
      <c r="J299" s="5"/>
      <c r="K299" s="5"/>
      <c r="L299" s="5"/>
      <c r="M299" s="30">
        <v>141</v>
      </c>
    </row>
    <row r="300" spans="1:13" ht="15">
      <c r="A300" s="27"/>
      <c r="B300" s="29"/>
      <c r="C300" s="25"/>
      <c r="D300" s="5"/>
      <c r="E300" s="5"/>
      <c r="F300" s="5"/>
      <c r="G300" s="5"/>
      <c r="H300" s="30"/>
      <c r="I300" s="5"/>
      <c r="J300" s="5"/>
      <c r="K300" s="5"/>
      <c r="L300" s="5"/>
      <c r="M300" s="30"/>
    </row>
    <row r="301" spans="1:13" ht="15">
      <c r="A301" s="27"/>
      <c r="B301" s="29"/>
      <c r="C301" s="25"/>
      <c r="D301" s="5"/>
      <c r="E301" s="5"/>
      <c r="F301" s="5"/>
      <c r="G301" s="5"/>
      <c r="H301" s="30">
        <v>9.5</v>
      </c>
      <c r="I301" s="5"/>
      <c r="J301" s="5"/>
      <c r="K301" s="5"/>
      <c r="L301" s="5"/>
      <c r="M301" s="30">
        <v>8</v>
      </c>
    </row>
    <row r="302" spans="1:13" ht="15">
      <c r="A302" s="27"/>
      <c r="B302" s="29"/>
      <c r="C302" s="25"/>
      <c r="D302" s="5"/>
      <c r="E302" s="5"/>
      <c r="F302" s="5"/>
      <c r="G302" s="5"/>
      <c r="H302" s="30">
        <v>10</v>
      </c>
      <c r="I302" s="5"/>
      <c r="J302" s="5"/>
      <c r="K302" s="5"/>
      <c r="L302" s="5"/>
      <c r="M302" s="30">
        <v>10</v>
      </c>
    </row>
    <row r="303" spans="2:13" ht="9.75" customHeight="1">
      <c r="B303" s="29"/>
      <c r="C303" s="25"/>
      <c r="D303" s="5"/>
      <c r="E303" s="5"/>
      <c r="F303" s="5"/>
      <c r="G303" s="5"/>
      <c r="H303" s="30"/>
      <c r="I303" s="5"/>
      <c r="J303" s="5"/>
      <c r="K303" s="5"/>
      <c r="L303" s="5"/>
      <c r="M303" s="30"/>
    </row>
    <row r="304" spans="2:13" ht="15">
      <c r="B304" s="29"/>
      <c r="C304" s="25"/>
      <c r="D304" s="5"/>
      <c r="E304" s="5"/>
      <c r="F304" s="5"/>
      <c r="G304" s="5"/>
      <c r="H304" s="30">
        <v>24.75</v>
      </c>
      <c r="I304" s="5"/>
      <c r="J304" s="5"/>
      <c r="K304" s="5"/>
      <c r="L304" s="5"/>
      <c r="M304" s="30">
        <v>24.9</v>
      </c>
    </row>
    <row r="305" spans="2:13" ht="15">
      <c r="B305" s="29"/>
      <c r="C305" s="25"/>
      <c r="D305" s="5"/>
      <c r="E305" s="5"/>
      <c r="F305" s="5"/>
      <c r="G305" s="5"/>
      <c r="H305" s="30"/>
      <c r="I305" s="5"/>
      <c r="J305" s="5"/>
      <c r="K305" s="5"/>
      <c r="L305" s="5"/>
      <c r="M305" s="30"/>
    </row>
    <row r="306" spans="2:13" ht="15">
      <c r="B306" s="29"/>
      <c r="C306" s="25"/>
      <c r="D306" s="5"/>
      <c r="E306" s="5"/>
      <c r="F306" s="5"/>
      <c r="G306" s="5"/>
      <c r="H306" s="30"/>
      <c r="I306" s="5"/>
      <c r="J306" s="5"/>
      <c r="K306" s="5"/>
      <c r="L306" s="5"/>
      <c r="M306" s="30"/>
    </row>
    <row r="307" spans="2:13" ht="15">
      <c r="B307" s="29"/>
      <c r="C307" s="25"/>
      <c r="D307" s="5"/>
      <c r="E307" s="5"/>
      <c r="F307" s="5"/>
      <c r="G307" s="5"/>
      <c r="H307" s="30">
        <v>13.36</v>
      </c>
      <c r="I307" s="5"/>
      <c r="J307" s="5"/>
      <c r="K307" s="5"/>
      <c r="L307" s="5"/>
      <c r="M307" s="30">
        <v>13.5</v>
      </c>
    </row>
    <row r="308" spans="2:13" ht="15">
      <c r="B308" s="29"/>
      <c r="C308" s="25"/>
      <c r="D308" s="5"/>
      <c r="E308" s="5"/>
      <c r="F308" s="5"/>
      <c r="G308" s="5"/>
      <c r="H308" s="30"/>
      <c r="I308" s="5"/>
      <c r="J308" s="5"/>
      <c r="K308" s="5"/>
      <c r="L308" s="5"/>
      <c r="M308" s="30"/>
    </row>
    <row r="309" spans="2:13" ht="15">
      <c r="B309" s="29"/>
      <c r="C309" s="25"/>
      <c r="D309" s="5"/>
      <c r="E309" s="5"/>
      <c r="F309" s="5"/>
      <c r="G309" s="5"/>
      <c r="H309" s="30">
        <v>11.39</v>
      </c>
      <c r="I309" s="5"/>
      <c r="J309" s="5"/>
      <c r="K309" s="5"/>
      <c r="L309" s="5"/>
      <c r="M309" s="30">
        <v>11.4</v>
      </c>
    </row>
    <row r="310" spans="2:13" ht="11.25" customHeight="1">
      <c r="B310" s="29"/>
      <c r="C310" s="25"/>
      <c r="D310" s="5"/>
      <c r="E310" s="5"/>
      <c r="F310" s="5"/>
      <c r="G310" s="5"/>
      <c r="H310" s="30"/>
      <c r="I310" s="5"/>
      <c r="J310" s="5"/>
      <c r="K310" s="5"/>
      <c r="L310" s="5"/>
      <c r="M310" s="30"/>
    </row>
    <row r="311" spans="1:13" ht="15">
      <c r="A311" s="27"/>
      <c r="B311" s="29"/>
      <c r="C311" s="25"/>
      <c r="D311" s="5"/>
      <c r="E311" s="5"/>
      <c r="F311" s="5"/>
      <c r="G311" s="5"/>
      <c r="H311" s="30"/>
      <c r="I311" s="5"/>
      <c r="J311" s="5"/>
      <c r="K311" s="5"/>
      <c r="L311" s="5"/>
      <c r="M311" s="30"/>
    </row>
    <row r="312" spans="1:13" ht="15">
      <c r="A312" s="27"/>
      <c r="B312" s="29"/>
      <c r="C312" s="25"/>
      <c r="D312" s="5"/>
      <c r="E312" s="5"/>
      <c r="F312" s="5"/>
      <c r="G312" s="5"/>
      <c r="H312" s="30">
        <v>3.4</v>
      </c>
      <c r="I312" s="5"/>
      <c r="J312" s="5"/>
      <c r="K312" s="5"/>
      <c r="L312" s="5"/>
      <c r="M312" s="30">
        <v>3.5</v>
      </c>
    </row>
    <row r="313" spans="1:13" ht="15">
      <c r="A313" s="27"/>
      <c r="B313" s="29"/>
      <c r="C313" s="25"/>
      <c r="D313" s="5"/>
      <c r="E313" s="5"/>
      <c r="F313" s="5"/>
      <c r="G313" s="5"/>
      <c r="H313" s="30"/>
      <c r="I313" s="5"/>
      <c r="J313" s="5"/>
      <c r="K313" s="5"/>
      <c r="L313" s="5"/>
      <c r="M313" s="30"/>
    </row>
    <row r="314" spans="1:13" ht="15">
      <c r="A314" s="27"/>
      <c r="B314" s="29"/>
      <c r="C314" s="25"/>
      <c r="D314" s="5"/>
      <c r="E314" s="5"/>
      <c r="F314" s="5"/>
      <c r="G314" s="5"/>
      <c r="H314" s="30">
        <v>2.69</v>
      </c>
      <c r="I314" s="5"/>
      <c r="J314" s="5"/>
      <c r="K314" s="5"/>
      <c r="L314" s="5"/>
      <c r="M314" s="30">
        <v>2.7</v>
      </c>
    </row>
    <row r="315" spans="1:13" ht="15">
      <c r="A315" s="27"/>
      <c r="B315" s="29"/>
      <c r="C315" s="25"/>
      <c r="D315" s="5"/>
      <c r="E315" s="5"/>
      <c r="F315" s="5"/>
      <c r="G315" s="5"/>
      <c r="H315" s="30">
        <v>0.71</v>
      </c>
      <c r="I315" s="5"/>
      <c r="J315" s="5"/>
      <c r="K315" s="5"/>
      <c r="L315" s="5"/>
      <c r="M315" s="30">
        <v>0.8</v>
      </c>
    </row>
    <row r="316" spans="1:13" ht="9.75" customHeight="1">
      <c r="A316" s="27"/>
      <c r="B316" s="29"/>
      <c r="C316" s="25"/>
      <c r="D316" s="5"/>
      <c r="E316" s="5"/>
      <c r="F316" s="5"/>
      <c r="G316" s="5"/>
      <c r="H316" s="30"/>
      <c r="I316" s="5"/>
      <c r="J316" s="5"/>
      <c r="K316" s="5"/>
      <c r="L316" s="5"/>
      <c r="M316" s="30"/>
    </row>
    <row r="317" spans="1:13" ht="12.75" customHeight="1">
      <c r="A317" s="27"/>
      <c r="B317" s="29"/>
      <c r="C317" s="25"/>
      <c r="D317" s="5"/>
      <c r="E317" s="5"/>
      <c r="F317" s="5"/>
      <c r="G317" s="5"/>
      <c r="H317" s="30">
        <v>0.5</v>
      </c>
      <c r="I317" s="5"/>
      <c r="J317" s="5"/>
      <c r="K317" s="5"/>
      <c r="L317" s="5"/>
      <c r="M317" s="30">
        <v>0.5</v>
      </c>
    </row>
    <row r="318" spans="1:13" ht="14.25" customHeight="1">
      <c r="A318" s="27"/>
      <c r="B318" s="29"/>
      <c r="C318" s="25"/>
      <c r="D318" s="5"/>
      <c r="E318" s="5"/>
      <c r="F318" s="5"/>
      <c r="G318" s="5"/>
      <c r="H318" s="30"/>
      <c r="I318" s="5"/>
      <c r="J318" s="5"/>
      <c r="K318" s="5"/>
      <c r="L318" s="5"/>
      <c r="M318" s="30"/>
    </row>
    <row r="319" spans="1:13" ht="12" customHeight="1">
      <c r="A319" s="27"/>
      <c r="B319" s="29"/>
      <c r="C319" s="25"/>
      <c r="D319" s="5"/>
      <c r="E319" s="5"/>
      <c r="F319" s="5"/>
      <c r="G319" s="5"/>
      <c r="H319" s="30">
        <v>0.1</v>
      </c>
      <c r="I319" s="5"/>
      <c r="J319" s="5"/>
      <c r="K319" s="5"/>
      <c r="L319" s="5"/>
      <c r="M319" s="30">
        <v>0.1</v>
      </c>
    </row>
    <row r="320" spans="1:13" ht="12" customHeight="1">
      <c r="A320" s="27"/>
      <c r="B320" s="29"/>
      <c r="C320" s="25"/>
      <c r="D320" s="5"/>
      <c r="E320" s="5"/>
      <c r="F320" s="5"/>
      <c r="G320" s="5"/>
      <c r="H320" s="30">
        <v>0.4</v>
      </c>
      <c r="I320" s="5"/>
      <c r="J320" s="5"/>
      <c r="K320" s="5"/>
      <c r="L320" s="5"/>
      <c r="M320" s="30">
        <v>0.4</v>
      </c>
    </row>
    <row r="321" spans="2:13" ht="12" customHeight="1">
      <c r="B321" s="29"/>
      <c r="C321" s="25"/>
      <c r="D321" s="5"/>
      <c r="E321" s="5"/>
      <c r="F321" s="5"/>
      <c r="G321" s="5"/>
      <c r="H321" s="30"/>
      <c r="I321" s="5"/>
      <c r="J321" s="5"/>
      <c r="K321" s="5"/>
      <c r="L321" s="5"/>
      <c r="M321" s="30"/>
    </row>
    <row r="322" spans="2:13" ht="15">
      <c r="B322" s="29"/>
      <c r="C322" s="25"/>
      <c r="D322" s="5"/>
      <c r="E322" s="5"/>
      <c r="F322" s="5"/>
      <c r="G322" s="5"/>
      <c r="H322" s="30">
        <v>26.78</v>
      </c>
      <c r="I322" s="5"/>
      <c r="J322" s="5"/>
      <c r="K322" s="5"/>
      <c r="L322" s="5"/>
      <c r="M322" s="30">
        <v>27.6</v>
      </c>
    </row>
    <row r="323" spans="2:13" ht="15" customHeight="1">
      <c r="B323" s="29"/>
      <c r="C323" s="25"/>
      <c r="D323" s="5"/>
      <c r="E323" s="5"/>
      <c r="F323" s="5"/>
      <c r="G323" s="5"/>
      <c r="H323" s="30"/>
      <c r="I323" s="5"/>
      <c r="J323" s="5"/>
      <c r="K323" s="5"/>
      <c r="L323" s="5"/>
      <c r="M323" s="30"/>
    </row>
    <row r="324" spans="1:13" ht="15">
      <c r="A324" s="27"/>
      <c r="B324" s="29"/>
      <c r="C324" s="25"/>
      <c r="D324" s="5"/>
      <c r="E324" s="5"/>
      <c r="F324" s="5"/>
      <c r="G324" s="5"/>
      <c r="H324" s="30">
        <v>24.5</v>
      </c>
      <c r="I324" s="5"/>
      <c r="J324" s="5"/>
      <c r="K324" s="5"/>
      <c r="L324" s="5"/>
      <c r="M324" s="30">
        <v>23.5</v>
      </c>
    </row>
    <row r="325" spans="1:13" ht="13.5" customHeight="1">
      <c r="A325" s="27"/>
      <c r="B325" s="29"/>
      <c r="C325" s="25"/>
      <c r="D325" s="5"/>
      <c r="E325" s="5"/>
      <c r="F325" s="5"/>
      <c r="G325" s="5"/>
      <c r="H325" s="30"/>
      <c r="I325" s="5"/>
      <c r="J325" s="5"/>
      <c r="K325" s="5"/>
      <c r="L325" s="5"/>
      <c r="M325" s="30"/>
    </row>
    <row r="326" spans="1:13" ht="14.25" customHeight="1">
      <c r="A326" s="27"/>
      <c r="B326" s="29"/>
      <c r="C326" s="25"/>
      <c r="D326" s="5"/>
      <c r="E326" s="5"/>
      <c r="F326" s="5"/>
      <c r="G326" s="5"/>
      <c r="H326" s="30">
        <v>23.6</v>
      </c>
      <c r="I326" s="5"/>
      <c r="J326" s="5"/>
      <c r="K326" s="5"/>
      <c r="L326" s="5"/>
      <c r="M326" s="30">
        <v>22.6</v>
      </c>
    </row>
    <row r="327" spans="1:13" ht="15.75" customHeight="1">
      <c r="A327" s="27"/>
      <c r="B327" s="29"/>
      <c r="C327" s="25"/>
      <c r="D327" s="5"/>
      <c r="E327" s="5"/>
      <c r="F327" s="5"/>
      <c r="G327" s="5"/>
      <c r="H327" s="30">
        <v>0.9</v>
      </c>
      <c r="I327" s="5"/>
      <c r="J327" s="5"/>
      <c r="K327" s="5"/>
      <c r="L327" s="5"/>
      <c r="M327" s="30">
        <v>0.9</v>
      </c>
    </row>
    <row r="328" spans="2:13" ht="11.25" customHeight="1">
      <c r="B328" s="29"/>
      <c r="C328" s="25"/>
      <c r="D328" s="5"/>
      <c r="E328" s="5"/>
      <c r="F328" s="5"/>
      <c r="G328" s="5"/>
      <c r="H328" s="30"/>
      <c r="I328" s="5"/>
      <c r="J328" s="5"/>
      <c r="K328" s="5"/>
      <c r="L328" s="5"/>
      <c r="M328" s="30"/>
    </row>
    <row r="329" spans="2:13" ht="15">
      <c r="B329" s="29"/>
      <c r="C329" s="25"/>
      <c r="D329" s="5"/>
      <c r="E329" s="5"/>
      <c r="F329" s="5"/>
      <c r="G329" s="5"/>
      <c r="H329" s="30">
        <v>1.25</v>
      </c>
      <c r="I329" s="5"/>
      <c r="J329" s="5"/>
      <c r="K329" s="5"/>
      <c r="L329" s="5"/>
      <c r="M329" s="30">
        <v>1.26</v>
      </c>
    </row>
    <row r="330" spans="2:13" ht="15">
      <c r="B330" s="29"/>
      <c r="C330" s="25"/>
      <c r="D330" s="5"/>
      <c r="E330" s="5"/>
      <c r="F330" s="5"/>
      <c r="G330" s="5"/>
      <c r="H330" s="30"/>
      <c r="I330" s="5"/>
      <c r="J330" s="5"/>
      <c r="K330" s="5"/>
      <c r="L330" s="5"/>
      <c r="M330" s="30"/>
    </row>
    <row r="331" spans="2:13" ht="15">
      <c r="B331" s="29"/>
      <c r="C331" s="25"/>
      <c r="D331" s="5"/>
      <c r="E331" s="5"/>
      <c r="F331" s="5"/>
      <c r="G331" s="5"/>
      <c r="H331" s="30"/>
      <c r="I331" s="5"/>
      <c r="J331" s="5"/>
      <c r="K331" s="5"/>
      <c r="L331" s="5"/>
      <c r="M331" s="30"/>
    </row>
    <row r="332" spans="2:13" ht="10.5" customHeight="1">
      <c r="B332" s="29"/>
      <c r="C332" s="25"/>
      <c r="D332" s="5"/>
      <c r="E332" s="5"/>
      <c r="F332" s="5"/>
      <c r="G332" s="5"/>
      <c r="H332" s="30"/>
      <c r="I332" s="5"/>
      <c r="J332" s="5"/>
      <c r="K332" s="5"/>
      <c r="L332" s="5"/>
      <c r="M332" s="30"/>
    </row>
    <row r="333" spans="1:13" ht="15">
      <c r="A333" s="27"/>
      <c r="B333" s="29"/>
      <c r="C333" s="25"/>
      <c r="D333" s="5"/>
      <c r="E333" s="5"/>
      <c r="F333" s="5"/>
      <c r="G333" s="5"/>
      <c r="H333" s="30"/>
      <c r="I333" s="5"/>
      <c r="J333" s="5"/>
      <c r="K333" s="5"/>
      <c r="L333" s="5"/>
      <c r="M333" s="30"/>
    </row>
    <row r="334" spans="1:13" ht="15">
      <c r="A334" s="27"/>
      <c r="B334" s="29"/>
      <c r="C334" s="25"/>
      <c r="D334" s="5"/>
      <c r="E334" s="5"/>
      <c r="F334" s="5"/>
      <c r="G334" s="5"/>
      <c r="H334" s="30">
        <v>130</v>
      </c>
      <c r="I334" s="5"/>
      <c r="J334" s="5"/>
      <c r="K334" s="5"/>
      <c r="L334" s="5"/>
      <c r="M334" s="30">
        <v>140</v>
      </c>
    </row>
    <row r="335" spans="1:13" ht="15">
      <c r="A335" s="27"/>
      <c r="B335" s="29"/>
      <c r="C335" s="25"/>
      <c r="D335" s="5"/>
      <c r="E335" s="5"/>
      <c r="F335" s="5"/>
      <c r="G335" s="5"/>
      <c r="H335" s="30"/>
      <c r="I335" s="5"/>
      <c r="J335" s="5"/>
      <c r="K335" s="5"/>
      <c r="L335" s="5"/>
      <c r="M335" s="30"/>
    </row>
    <row r="336" spans="1:13" ht="15">
      <c r="A336" s="27"/>
      <c r="B336" s="29"/>
      <c r="C336" s="25"/>
      <c r="D336" s="5"/>
      <c r="E336" s="5"/>
      <c r="F336" s="5"/>
      <c r="G336" s="5"/>
      <c r="H336" s="30">
        <v>71.2</v>
      </c>
      <c r="I336" s="5"/>
      <c r="J336" s="5"/>
      <c r="K336" s="5"/>
      <c r="L336" s="5"/>
      <c r="M336" s="30">
        <v>77</v>
      </c>
    </row>
    <row r="337" spans="1:13" ht="15">
      <c r="A337" s="27"/>
      <c r="B337" s="29"/>
      <c r="C337" s="25"/>
      <c r="D337" s="5"/>
      <c r="E337" s="5"/>
      <c r="F337" s="5"/>
      <c r="G337" s="5"/>
      <c r="H337" s="30">
        <v>58.8</v>
      </c>
      <c r="I337" s="5"/>
      <c r="J337" s="5"/>
      <c r="K337" s="5"/>
      <c r="L337" s="5"/>
      <c r="M337" s="30">
        <v>63</v>
      </c>
    </row>
    <row r="338" spans="2:13" ht="9" customHeight="1">
      <c r="B338" s="29"/>
      <c r="C338" s="25"/>
      <c r="D338" s="5"/>
      <c r="E338" s="5"/>
      <c r="F338" s="5"/>
      <c r="G338" s="5"/>
      <c r="H338" s="30"/>
      <c r="I338" s="5"/>
      <c r="J338" s="5"/>
      <c r="K338" s="5"/>
      <c r="L338" s="5"/>
      <c r="M338" s="30"/>
    </row>
    <row r="339" spans="2:13" ht="15">
      <c r="B339" s="29"/>
      <c r="C339" s="25"/>
      <c r="D339" s="5"/>
      <c r="E339" s="5"/>
      <c r="F339" s="5"/>
      <c r="G339" s="5"/>
      <c r="H339" s="30">
        <v>561.6</v>
      </c>
      <c r="I339" s="31"/>
      <c r="J339" s="5"/>
      <c r="K339" s="5"/>
      <c r="L339" s="31"/>
      <c r="M339" s="30">
        <v>571.5</v>
      </c>
    </row>
    <row r="340" spans="2:13" ht="11.25" customHeight="1">
      <c r="B340" s="29"/>
      <c r="C340" s="25"/>
      <c r="D340" s="5"/>
      <c r="E340" s="5"/>
      <c r="F340" s="5"/>
      <c r="G340" s="5"/>
      <c r="H340" s="30"/>
      <c r="I340" s="31"/>
      <c r="J340" s="5"/>
      <c r="K340" s="5"/>
      <c r="L340" s="31"/>
      <c r="M340" s="30"/>
    </row>
    <row r="341" spans="2:13" ht="15">
      <c r="B341" s="29"/>
      <c r="C341" s="25"/>
      <c r="D341" s="5"/>
      <c r="E341" s="5"/>
      <c r="F341" s="5"/>
      <c r="G341" s="5"/>
      <c r="H341" s="30">
        <v>385.2</v>
      </c>
      <c r="I341" s="31"/>
      <c r="J341" s="5"/>
      <c r="K341" s="5"/>
      <c r="L341" s="31"/>
      <c r="M341" s="30">
        <v>397.5</v>
      </c>
    </row>
    <row r="342" spans="2:13" ht="8.25" customHeight="1">
      <c r="B342" s="29"/>
      <c r="C342" s="25"/>
      <c r="D342" s="5"/>
      <c r="E342" s="5"/>
      <c r="F342" s="5"/>
      <c r="G342" s="5"/>
      <c r="H342" s="30"/>
      <c r="I342" s="31"/>
      <c r="J342" s="5"/>
      <c r="K342" s="5"/>
      <c r="L342" s="31"/>
      <c r="M342" s="30"/>
    </row>
    <row r="343" spans="1:13" ht="15">
      <c r="A343" s="27"/>
      <c r="B343" s="29"/>
      <c r="C343" s="25"/>
      <c r="D343" s="32"/>
      <c r="E343" s="32"/>
      <c r="F343" s="32"/>
      <c r="G343" s="32"/>
      <c r="H343" s="33">
        <v>184.4</v>
      </c>
      <c r="I343" s="34"/>
      <c r="J343" s="32"/>
      <c r="K343" s="32"/>
      <c r="L343" s="34"/>
      <c r="M343" s="33">
        <v>192.6</v>
      </c>
    </row>
    <row r="344" spans="1:13" ht="15">
      <c r="A344" s="27"/>
      <c r="B344" s="29"/>
      <c r="C344" s="25"/>
      <c r="D344" s="5"/>
      <c r="E344" s="5"/>
      <c r="F344" s="5"/>
      <c r="G344" s="5"/>
      <c r="H344" s="30">
        <v>149.6</v>
      </c>
      <c r="I344" s="31"/>
      <c r="J344" s="5"/>
      <c r="K344" s="5"/>
      <c r="L344" s="31"/>
      <c r="M344" s="30">
        <v>156.5</v>
      </c>
    </row>
    <row r="345" spans="1:13" ht="15">
      <c r="A345" s="27"/>
      <c r="B345" s="29"/>
      <c r="C345" s="25"/>
      <c r="D345" s="5"/>
      <c r="E345" s="5"/>
      <c r="F345" s="5"/>
      <c r="G345" s="5"/>
      <c r="H345" s="30"/>
      <c r="I345" s="31"/>
      <c r="J345" s="5"/>
      <c r="K345" s="5"/>
      <c r="L345" s="31"/>
      <c r="M345" s="30"/>
    </row>
    <row r="346" spans="1:13" ht="15">
      <c r="A346" s="27"/>
      <c r="B346" s="29"/>
      <c r="C346" s="25"/>
      <c r="D346" s="32"/>
      <c r="E346" s="32"/>
      <c r="F346" s="32"/>
      <c r="G346" s="32"/>
      <c r="H346" s="33">
        <v>135.6</v>
      </c>
      <c r="I346" s="34"/>
      <c r="J346" s="32"/>
      <c r="K346" s="32"/>
      <c r="L346" s="34"/>
      <c r="M346" s="33">
        <v>144</v>
      </c>
    </row>
    <row r="347" spans="1:13" ht="15">
      <c r="A347" s="27"/>
      <c r="B347" s="29"/>
      <c r="C347" s="25"/>
      <c r="D347" s="5"/>
      <c r="E347" s="5"/>
      <c r="F347" s="5"/>
      <c r="G347" s="5"/>
      <c r="H347" s="30">
        <v>116.7</v>
      </c>
      <c r="I347" s="31"/>
      <c r="J347" s="5"/>
      <c r="K347" s="5"/>
      <c r="L347" s="31"/>
      <c r="M347" s="30">
        <v>124.5</v>
      </c>
    </row>
    <row r="348" spans="1:13" ht="15">
      <c r="A348" s="27"/>
      <c r="B348" s="29"/>
      <c r="C348" s="25"/>
      <c r="D348" s="32"/>
      <c r="E348" s="32"/>
      <c r="F348" s="32"/>
      <c r="G348" s="32"/>
      <c r="H348" s="33">
        <v>32.6</v>
      </c>
      <c r="I348" s="34"/>
      <c r="J348" s="32"/>
      <c r="K348" s="32"/>
      <c r="L348" s="34"/>
      <c r="M348" s="33">
        <v>32.1</v>
      </c>
    </row>
    <row r="349" spans="1:13" ht="15">
      <c r="A349" s="27"/>
      <c r="B349" s="29"/>
      <c r="C349" s="25"/>
      <c r="D349" s="5"/>
      <c r="E349" s="5"/>
      <c r="F349" s="5"/>
      <c r="G349" s="5"/>
      <c r="H349" s="30">
        <v>22.3</v>
      </c>
      <c r="I349" s="31"/>
      <c r="J349" s="5"/>
      <c r="K349" s="5"/>
      <c r="L349" s="31"/>
      <c r="M349" s="30">
        <v>21.2</v>
      </c>
    </row>
    <row r="350" spans="1:13" ht="15">
      <c r="A350" s="27"/>
      <c r="B350" s="29"/>
      <c r="C350" s="25"/>
      <c r="D350" s="32"/>
      <c r="E350" s="32"/>
      <c r="F350" s="32"/>
      <c r="G350" s="32"/>
      <c r="H350" s="33">
        <v>16.2</v>
      </c>
      <c r="I350" s="32"/>
      <c r="J350" s="32"/>
      <c r="K350" s="32"/>
      <c r="L350" s="32"/>
      <c r="M350" s="33">
        <v>16.5</v>
      </c>
    </row>
    <row r="351" spans="2:13" ht="15">
      <c r="B351" s="29"/>
      <c r="C351" s="25"/>
      <c r="D351" s="5"/>
      <c r="E351" s="5"/>
      <c r="F351" s="5"/>
      <c r="G351" s="5"/>
      <c r="H351" s="30">
        <v>10.6</v>
      </c>
      <c r="I351" s="5"/>
      <c r="J351" s="5"/>
      <c r="K351" s="5"/>
      <c r="L351" s="5"/>
      <c r="M351" s="30">
        <v>10.8</v>
      </c>
    </row>
    <row r="352" spans="2:13" ht="15">
      <c r="B352" s="29"/>
      <c r="C352" s="25"/>
      <c r="D352" s="5"/>
      <c r="E352" s="5"/>
      <c r="F352" s="5"/>
      <c r="G352" s="5"/>
      <c r="H352" s="30"/>
      <c r="I352" s="5"/>
      <c r="J352" s="5"/>
      <c r="K352" s="5"/>
      <c r="L352" s="5"/>
      <c r="M352" s="30"/>
    </row>
    <row r="353" spans="2:13" ht="15">
      <c r="B353" s="29"/>
      <c r="C353" s="25"/>
      <c r="D353" s="5"/>
      <c r="E353" s="5"/>
      <c r="F353" s="5"/>
      <c r="G353" s="5"/>
      <c r="H353" s="30"/>
      <c r="I353" s="5"/>
      <c r="J353" s="5"/>
      <c r="K353" s="5"/>
      <c r="L353" s="5"/>
      <c r="M353" s="30"/>
    </row>
    <row r="354" spans="2:13" ht="15">
      <c r="B354" s="29"/>
      <c r="C354" s="25"/>
      <c r="D354" s="5"/>
      <c r="E354" s="5"/>
      <c r="F354" s="5"/>
      <c r="G354" s="5"/>
      <c r="H354" s="30"/>
      <c r="I354" s="5"/>
      <c r="J354" s="5"/>
      <c r="K354" s="5"/>
      <c r="L354" s="5"/>
      <c r="M354" s="30"/>
    </row>
    <row r="355" spans="2:13" ht="15">
      <c r="B355" s="29"/>
      <c r="C355" s="25"/>
      <c r="D355" s="5"/>
      <c r="E355" s="5"/>
      <c r="F355" s="5"/>
      <c r="G355" s="5"/>
      <c r="H355" s="30"/>
      <c r="I355" s="5"/>
      <c r="J355" s="5"/>
      <c r="K355" s="5"/>
      <c r="L355" s="5"/>
      <c r="M355" s="30"/>
    </row>
    <row r="356" spans="2:13" ht="15">
      <c r="B356" s="29"/>
      <c r="C356" s="25"/>
      <c r="D356" s="5"/>
      <c r="E356" s="5"/>
      <c r="F356" s="5"/>
      <c r="G356" s="5"/>
      <c r="H356" s="30">
        <v>835</v>
      </c>
      <c r="I356" s="5"/>
      <c r="J356" s="5"/>
      <c r="K356" s="5"/>
      <c r="L356" s="5"/>
      <c r="M356" s="30">
        <v>930</v>
      </c>
    </row>
    <row r="357" spans="2:13" ht="15">
      <c r="B357" s="29"/>
      <c r="C357" s="25"/>
      <c r="D357" s="5"/>
      <c r="E357" s="5"/>
      <c r="F357" s="5"/>
      <c r="G357" s="5"/>
      <c r="H357" s="30"/>
      <c r="I357" s="5"/>
      <c r="J357" s="5"/>
      <c r="K357" s="5"/>
      <c r="L357" s="5"/>
      <c r="M357" s="30"/>
    </row>
    <row r="358" spans="2:13" ht="15">
      <c r="B358" s="29"/>
      <c r="C358" s="25"/>
      <c r="D358" s="5"/>
      <c r="E358" s="5"/>
      <c r="F358" s="5"/>
      <c r="G358" s="5"/>
      <c r="H358" s="30"/>
      <c r="I358" s="5"/>
      <c r="J358" s="5"/>
      <c r="K358" s="5"/>
      <c r="L358" s="5"/>
      <c r="M358" s="30"/>
    </row>
    <row r="359" spans="2:13" ht="15">
      <c r="B359" s="29"/>
      <c r="C359" s="25"/>
      <c r="D359" s="5"/>
      <c r="E359" s="5"/>
      <c r="F359" s="5"/>
      <c r="G359" s="5"/>
      <c r="H359" s="30"/>
      <c r="I359" s="5"/>
      <c r="J359" s="5"/>
      <c r="K359" s="5"/>
      <c r="L359" s="5"/>
      <c r="M359" s="30"/>
    </row>
    <row r="360" spans="2:13" ht="15">
      <c r="B360" s="29"/>
      <c r="C360" s="25"/>
      <c r="D360" s="5"/>
      <c r="E360" s="5"/>
      <c r="F360" s="5"/>
      <c r="G360" s="5"/>
      <c r="H360" s="30">
        <v>125</v>
      </c>
      <c r="I360" s="5"/>
      <c r="J360" s="5"/>
      <c r="K360" s="5"/>
      <c r="L360" s="5"/>
      <c r="M360" s="30">
        <v>135</v>
      </c>
    </row>
    <row r="361" spans="2:13" ht="15">
      <c r="B361" s="29"/>
      <c r="C361" s="25"/>
      <c r="D361" s="5"/>
      <c r="E361" s="5"/>
      <c r="F361" s="5"/>
      <c r="G361" s="5"/>
      <c r="H361" s="30"/>
      <c r="I361" s="5"/>
      <c r="J361" s="5"/>
      <c r="K361" s="5"/>
      <c r="L361" s="5"/>
      <c r="M361" s="30"/>
    </row>
    <row r="362" spans="2:13" ht="15">
      <c r="B362" s="29"/>
      <c r="C362" s="25"/>
      <c r="D362" s="5"/>
      <c r="E362" s="5"/>
      <c r="F362" s="5"/>
      <c r="G362" s="5"/>
      <c r="H362" s="30"/>
      <c r="I362" s="5"/>
      <c r="J362" s="5"/>
      <c r="K362" s="5"/>
      <c r="L362" s="5"/>
      <c r="M362" s="30"/>
    </row>
    <row r="363" spans="2:13" ht="15">
      <c r="B363" s="29"/>
      <c r="C363" s="25"/>
      <c r="D363" s="5"/>
      <c r="E363" s="5"/>
      <c r="F363" s="5"/>
      <c r="G363" s="5"/>
      <c r="H363" s="30"/>
      <c r="I363" s="5"/>
      <c r="J363" s="5"/>
      <c r="K363" s="5"/>
      <c r="L363" s="5"/>
      <c r="M363" s="30"/>
    </row>
    <row r="364" spans="2:13" ht="15">
      <c r="B364" s="29"/>
      <c r="C364" s="25"/>
      <c r="D364" s="5"/>
      <c r="E364" s="5"/>
      <c r="F364" s="5"/>
      <c r="G364" s="5"/>
      <c r="H364" s="30"/>
      <c r="I364" s="5"/>
      <c r="J364" s="5"/>
      <c r="K364" s="5"/>
      <c r="L364" s="5"/>
      <c r="M364" s="30"/>
    </row>
    <row r="365" spans="2:13" ht="15">
      <c r="B365" s="29"/>
      <c r="C365" s="25"/>
      <c r="D365" s="5"/>
      <c r="E365" s="5"/>
      <c r="F365" s="5"/>
      <c r="G365" s="5"/>
      <c r="H365" s="30">
        <v>65</v>
      </c>
      <c r="I365" s="5"/>
      <c r="J365" s="5"/>
      <c r="K365" s="5"/>
      <c r="L365" s="5"/>
      <c r="M365" s="30">
        <v>70</v>
      </c>
    </row>
    <row r="366" spans="2:13" ht="15">
      <c r="B366" s="29"/>
      <c r="C366" s="25"/>
      <c r="D366" s="5"/>
      <c r="E366" s="5"/>
      <c r="F366" s="5"/>
      <c r="G366" s="5"/>
      <c r="H366" s="30">
        <v>49</v>
      </c>
      <c r="I366" s="5"/>
      <c r="J366" s="5"/>
      <c r="K366" s="5"/>
      <c r="L366" s="5"/>
      <c r="M366" s="30">
        <v>55</v>
      </c>
    </row>
    <row r="367" spans="2:13" ht="15">
      <c r="B367" s="29"/>
      <c r="C367" s="25"/>
      <c r="D367" s="5"/>
      <c r="E367" s="5"/>
      <c r="F367" s="5"/>
      <c r="G367" s="5"/>
      <c r="H367" s="30">
        <v>0.01</v>
      </c>
      <c r="I367" s="5"/>
      <c r="J367" s="5"/>
      <c r="K367" s="5"/>
      <c r="L367" s="5"/>
      <c r="M367" s="30">
        <v>0</v>
      </c>
    </row>
    <row r="368" spans="2:13" ht="15">
      <c r="B368" s="29"/>
      <c r="C368" s="25"/>
      <c r="D368" s="5"/>
      <c r="E368" s="5"/>
      <c r="F368" s="5"/>
      <c r="G368" s="5"/>
      <c r="H368" s="30"/>
      <c r="I368" s="5"/>
      <c r="J368" s="5"/>
      <c r="K368" s="5"/>
      <c r="L368" s="5"/>
      <c r="M368" s="30"/>
    </row>
    <row r="369" spans="2:13" ht="15">
      <c r="B369" s="29"/>
      <c r="C369" s="25"/>
      <c r="D369" s="5"/>
      <c r="E369" s="5"/>
      <c r="F369" s="5"/>
      <c r="G369" s="5"/>
      <c r="H369" s="30">
        <v>62</v>
      </c>
      <c r="I369" s="5"/>
      <c r="J369" s="5"/>
      <c r="K369" s="5"/>
      <c r="L369" s="5"/>
      <c r="M369" s="30">
        <v>68</v>
      </c>
    </row>
    <row r="370" spans="2:13" ht="15">
      <c r="B370" s="29"/>
      <c r="C370" s="25"/>
      <c r="D370" s="5"/>
      <c r="E370" s="5"/>
      <c r="F370" s="5"/>
      <c r="G370" s="5"/>
      <c r="H370" s="30">
        <v>48</v>
      </c>
      <c r="I370" s="5"/>
      <c r="J370" s="5"/>
      <c r="K370" s="5"/>
      <c r="L370" s="5"/>
      <c r="M370" s="30">
        <v>54</v>
      </c>
    </row>
    <row r="371" spans="2:13" ht="15">
      <c r="B371" s="29"/>
      <c r="C371" s="25"/>
      <c r="D371" s="5"/>
      <c r="E371" s="5"/>
      <c r="F371" s="5"/>
      <c r="G371" s="5"/>
      <c r="H371" s="30">
        <v>0.01</v>
      </c>
      <c r="I371" s="5"/>
      <c r="J371" s="5"/>
      <c r="K371" s="5"/>
      <c r="L371" s="5"/>
      <c r="M371" s="30">
        <v>0</v>
      </c>
    </row>
    <row r="372" spans="2:13" ht="15">
      <c r="B372" s="29"/>
      <c r="C372" s="25"/>
      <c r="D372" s="5"/>
      <c r="E372" s="5"/>
      <c r="F372" s="5"/>
      <c r="G372" s="5"/>
      <c r="H372" s="30"/>
      <c r="I372" s="5"/>
      <c r="J372" s="5"/>
      <c r="K372" s="5"/>
      <c r="L372" s="5"/>
      <c r="M372" s="30"/>
    </row>
    <row r="373" spans="2:13" ht="15">
      <c r="B373" s="29"/>
      <c r="C373" s="25"/>
      <c r="D373" s="5"/>
      <c r="E373" s="5"/>
      <c r="F373" s="5"/>
      <c r="G373" s="5"/>
      <c r="H373" s="30"/>
      <c r="I373" s="5"/>
      <c r="J373" s="5"/>
      <c r="K373" s="5"/>
      <c r="L373" s="5"/>
      <c r="M373" s="30"/>
    </row>
    <row r="374" spans="2:13" ht="15">
      <c r="B374" s="29"/>
      <c r="C374" s="25"/>
      <c r="D374" s="5"/>
      <c r="E374" s="5"/>
      <c r="F374" s="5"/>
      <c r="G374" s="5"/>
      <c r="H374" s="30"/>
      <c r="I374" s="5"/>
      <c r="J374" s="5"/>
      <c r="K374" s="5"/>
      <c r="L374" s="5"/>
      <c r="M374" s="30"/>
    </row>
    <row r="375" spans="2:13" ht="15">
      <c r="B375" s="29"/>
      <c r="C375" s="25"/>
      <c r="D375" s="5"/>
      <c r="E375" s="5"/>
      <c r="F375" s="5"/>
      <c r="G375" s="5"/>
      <c r="H375" s="30">
        <v>120</v>
      </c>
      <c r="I375" s="5"/>
      <c r="J375" s="5"/>
      <c r="K375" s="5"/>
      <c r="L375" s="5"/>
      <c r="M375" s="30">
        <v>135</v>
      </c>
    </row>
    <row r="376" spans="2:13" ht="15">
      <c r="B376" s="35"/>
      <c r="C376" s="25"/>
      <c r="D376" s="5"/>
      <c r="E376" s="5"/>
      <c r="F376" s="5"/>
      <c r="G376" s="5"/>
      <c r="H376" s="30">
        <v>117</v>
      </c>
      <c r="I376" s="5"/>
      <c r="J376" s="5"/>
      <c r="K376" s="5"/>
      <c r="L376" s="5"/>
      <c r="M376" s="30">
        <v>132</v>
      </c>
    </row>
    <row r="377" spans="2:13" ht="15">
      <c r="B377" s="35"/>
      <c r="C377" s="25"/>
      <c r="D377" s="5"/>
      <c r="E377" s="5"/>
      <c r="F377" s="5"/>
      <c r="G377" s="5"/>
      <c r="H377" s="30">
        <v>1.8</v>
      </c>
      <c r="I377" s="5"/>
      <c r="J377" s="5"/>
      <c r="K377" s="5"/>
      <c r="L377" s="5"/>
      <c r="M377" s="30">
        <v>1.9</v>
      </c>
    </row>
    <row r="378" spans="2:13" ht="15">
      <c r="B378" s="29"/>
      <c r="C378" s="25"/>
      <c r="D378" s="5"/>
      <c r="E378" s="5"/>
      <c r="F378" s="5"/>
      <c r="G378" s="5"/>
      <c r="H378" s="36"/>
      <c r="I378" s="5"/>
      <c r="J378" s="5"/>
      <c r="K378" s="5"/>
      <c r="L378" s="5"/>
      <c r="M378" s="36"/>
    </row>
    <row r="379" spans="2:13" ht="15">
      <c r="B379" s="29"/>
      <c r="C379" s="25"/>
      <c r="D379" s="5"/>
      <c r="E379" s="5"/>
      <c r="F379" s="5"/>
      <c r="G379" s="5"/>
      <c r="H379" s="36"/>
      <c r="I379" s="5"/>
      <c r="J379" s="5"/>
      <c r="K379" s="5"/>
      <c r="L379" s="5"/>
      <c r="M379" s="36"/>
    </row>
    <row r="380" spans="2:13" ht="15">
      <c r="B380" s="29"/>
      <c r="C380" s="25"/>
      <c r="D380" s="5"/>
      <c r="E380" s="5"/>
      <c r="F380" s="5"/>
      <c r="G380" s="5"/>
      <c r="H380" s="30">
        <v>106.6</v>
      </c>
      <c r="I380" s="5"/>
      <c r="J380" s="5"/>
      <c r="K380" s="5"/>
      <c r="L380" s="5"/>
      <c r="M380" s="30">
        <v>110.7</v>
      </c>
    </row>
    <row r="381" spans="2:13" ht="15">
      <c r="B381" s="29"/>
      <c r="C381" s="25"/>
      <c r="D381" s="5"/>
      <c r="E381" s="5"/>
      <c r="F381" s="5"/>
      <c r="G381" s="5"/>
      <c r="H381" s="30">
        <v>13.4</v>
      </c>
      <c r="I381" s="5"/>
      <c r="J381" s="5"/>
      <c r="K381" s="5"/>
      <c r="L381" s="5"/>
      <c r="M381" s="30">
        <v>24.3</v>
      </c>
    </row>
    <row r="382" spans="2:13" ht="15">
      <c r="B382" s="29"/>
      <c r="C382" s="25"/>
      <c r="D382" s="5"/>
      <c r="E382" s="5"/>
      <c r="F382" s="5"/>
      <c r="G382" s="5"/>
      <c r="H382" s="30"/>
      <c r="I382" s="5"/>
      <c r="J382" s="5"/>
      <c r="K382" s="5"/>
      <c r="L382" s="5"/>
      <c r="M382" s="30"/>
    </row>
    <row r="383" spans="2:13" ht="15">
      <c r="B383" s="29"/>
      <c r="C383" s="25"/>
      <c r="D383" s="5"/>
      <c r="E383" s="5"/>
      <c r="F383" s="5"/>
      <c r="G383" s="5"/>
      <c r="H383" s="30">
        <v>2</v>
      </c>
      <c r="I383" s="5"/>
      <c r="J383" s="5"/>
      <c r="K383" s="5"/>
      <c r="L383" s="5"/>
      <c r="M383" s="30">
        <v>2</v>
      </c>
    </row>
    <row r="384" spans="2:13" ht="15">
      <c r="B384" s="29"/>
      <c r="C384" s="25"/>
      <c r="H384" s="37"/>
      <c r="M384" s="37"/>
    </row>
    <row r="385" spans="2:13" ht="15">
      <c r="B385" s="29"/>
      <c r="C385" s="25"/>
      <c r="H385" s="37"/>
      <c r="M385" s="37"/>
    </row>
    <row r="386" spans="2:13" ht="15">
      <c r="B386" s="29"/>
      <c r="C386" s="25"/>
      <c r="H386" s="37"/>
      <c r="M386" s="37"/>
    </row>
    <row r="387" spans="2:13" ht="15">
      <c r="B387" s="29"/>
      <c r="C387" s="25"/>
      <c r="H387" s="37"/>
      <c r="M387" s="37"/>
    </row>
    <row r="388" spans="2:13" ht="15">
      <c r="B388" s="29"/>
      <c r="C388" s="25"/>
      <c r="D388" s="5"/>
      <c r="E388" s="5"/>
      <c r="F388" s="5"/>
      <c r="G388" s="5"/>
      <c r="H388" s="30">
        <v>28.2</v>
      </c>
      <c r="I388" s="5"/>
      <c r="J388" s="5"/>
      <c r="K388" s="5"/>
      <c r="L388" s="5"/>
      <c r="M388" s="30">
        <v>29</v>
      </c>
    </row>
    <row r="389" spans="2:13" ht="15">
      <c r="B389" s="29"/>
      <c r="C389" s="25"/>
      <c r="D389" s="5"/>
      <c r="E389" s="5"/>
      <c r="F389" s="5"/>
      <c r="G389" s="5"/>
      <c r="H389" s="30">
        <v>27.9</v>
      </c>
      <c r="I389" s="5"/>
      <c r="J389" s="5"/>
      <c r="K389" s="5"/>
      <c r="L389" s="5"/>
      <c r="M389" s="30">
        <v>28.7</v>
      </c>
    </row>
    <row r="390" spans="2:13" ht="15">
      <c r="B390" s="29"/>
      <c r="C390" s="25"/>
      <c r="D390" s="5"/>
      <c r="E390" s="5"/>
      <c r="F390" s="5"/>
      <c r="G390" s="5"/>
      <c r="H390" s="30">
        <v>0.02</v>
      </c>
      <c r="I390" s="5"/>
      <c r="J390" s="5"/>
      <c r="K390" s="5"/>
      <c r="L390" s="5"/>
      <c r="M390" s="30">
        <v>0.02</v>
      </c>
    </row>
    <row r="391" spans="2:13" ht="15">
      <c r="B391" s="29"/>
      <c r="C391" s="25"/>
      <c r="H391" s="29"/>
      <c r="M391" s="29"/>
    </row>
    <row r="392" spans="2:13" ht="15">
      <c r="B392" s="29"/>
      <c r="C392" s="25"/>
      <c r="H392" s="30">
        <v>7.3</v>
      </c>
      <c r="M392" s="30">
        <v>7.5</v>
      </c>
    </row>
    <row r="393" spans="2:13" ht="15">
      <c r="B393" s="29"/>
      <c r="C393" s="25"/>
      <c r="H393" s="30"/>
      <c r="M393" s="30"/>
    </row>
    <row r="394" spans="2:13" ht="15">
      <c r="B394" s="29"/>
      <c r="C394" s="25"/>
      <c r="H394" s="30">
        <v>4.5</v>
      </c>
      <c r="M394" s="30">
        <v>4.2</v>
      </c>
    </row>
    <row r="395" spans="2:13" ht="15">
      <c r="B395" s="29"/>
      <c r="C395" s="25"/>
      <c r="H395" s="30"/>
      <c r="M395" s="30"/>
    </row>
    <row r="396" spans="2:13" ht="15">
      <c r="B396" s="29"/>
      <c r="C396" s="25"/>
      <c r="H396" s="30"/>
      <c r="M396" s="30"/>
    </row>
    <row r="397" spans="2:13" ht="15">
      <c r="B397" s="29"/>
      <c r="C397" s="25"/>
      <c r="H397" s="30">
        <v>3.2</v>
      </c>
      <c r="M397" s="30">
        <v>3.2</v>
      </c>
    </row>
    <row r="398" spans="2:13" ht="15">
      <c r="B398" s="29"/>
      <c r="C398" s="25"/>
      <c r="H398" s="30"/>
      <c r="M398" s="30"/>
    </row>
    <row r="399" spans="2:13" ht="15">
      <c r="B399" s="29"/>
      <c r="C399" s="25"/>
      <c r="H399" s="30"/>
      <c r="M399" s="30"/>
    </row>
    <row r="400" spans="2:13" ht="15">
      <c r="B400" s="29"/>
      <c r="C400" s="25"/>
      <c r="H400" s="30">
        <v>26</v>
      </c>
      <c r="M400" s="30">
        <v>27</v>
      </c>
    </row>
    <row r="401" spans="2:13" ht="15">
      <c r="B401" s="29"/>
      <c r="C401" s="25"/>
      <c r="H401" s="30"/>
      <c r="M401" s="30"/>
    </row>
    <row r="402" spans="2:13" ht="15">
      <c r="B402" s="29"/>
      <c r="C402" s="25"/>
      <c r="H402" s="30"/>
      <c r="M402" s="30"/>
    </row>
    <row r="403" spans="2:13" ht="15">
      <c r="B403" s="29"/>
      <c r="C403" s="25"/>
      <c r="H403" s="30">
        <v>600</v>
      </c>
      <c r="M403" s="30">
        <v>630</v>
      </c>
    </row>
    <row r="404" spans="2:13" ht="15">
      <c r="B404" s="29"/>
      <c r="C404" s="25"/>
      <c r="H404" s="30"/>
      <c r="M404" s="30"/>
    </row>
    <row r="405" spans="2:13" ht="15">
      <c r="B405" s="29"/>
      <c r="C405" s="25"/>
      <c r="H405" s="30">
        <v>340</v>
      </c>
      <c r="M405" s="30">
        <v>340</v>
      </c>
    </row>
    <row r="505" ht="12.75" customHeight="1"/>
    <row r="506" ht="22.5" customHeight="1"/>
    <row r="507" spans="1:2" ht="15">
      <c r="A507" s="23"/>
      <c r="B507" s="24"/>
    </row>
    <row r="508" ht="15">
      <c r="A508" s="23"/>
    </row>
    <row r="509" spans="1:2" ht="15">
      <c r="A509" s="23"/>
      <c r="B509" s="24"/>
    </row>
  </sheetData>
  <sheetProtection/>
  <mergeCells count="13">
    <mergeCell ref="A3:M3"/>
    <mergeCell ref="A5:M5"/>
    <mergeCell ref="A6:M6"/>
    <mergeCell ref="D8:H8"/>
    <mergeCell ref="I8:M8"/>
    <mergeCell ref="B77:C77"/>
    <mergeCell ref="E77:F77"/>
    <mergeCell ref="B78:C78"/>
    <mergeCell ref="E78:F78"/>
    <mergeCell ref="B80:C80"/>
    <mergeCell ref="E80:F80"/>
    <mergeCell ref="B81:C81"/>
    <mergeCell ref="E81:F81"/>
  </mergeCells>
  <printOptions/>
  <pageMargins left="0.7874015748031497" right="0.4330708661417323" top="0.7874015748031497" bottom="0.31496062992125984" header="0.5118110236220472" footer="0.4724409448818898"/>
  <pageSetup horizontalDpi="300" verticalDpi="300" orientation="landscape" paperSize="9" scale="70" r:id="rId1"/>
  <headerFooter differentFirst="1" alignWithMargins="0">
    <oddHeader>&amp;C&amp;P</oddHeader>
    <oddFooter>&amp;L
&amp;F</oddFooter>
  </headerFooter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Масловская</dc:creator>
  <cp:keywords/>
  <dc:description/>
  <cp:lastModifiedBy>Коурова Евгения Александровна</cp:lastModifiedBy>
  <cp:lastPrinted>2014-10-29T08:03:53Z</cp:lastPrinted>
  <dcterms:created xsi:type="dcterms:W3CDTF">2000-12-21T07:21:34Z</dcterms:created>
  <dcterms:modified xsi:type="dcterms:W3CDTF">2014-10-29T08:03:58Z</dcterms:modified>
  <cp:category/>
  <cp:version/>
  <cp:contentType/>
  <cp:contentStatus/>
</cp:coreProperties>
</file>